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155" activeTab="0"/>
  </bookViews>
  <sheets>
    <sheet name="все уровни" sheetId="1" r:id="rId1"/>
    <sheet name="местный" sheetId="2" r:id="rId2"/>
  </sheets>
  <definedNames>
    <definedName name="_xlnm.Print_Area" localSheetId="0">'все уровни'!$A$1:$M$529</definedName>
    <definedName name="_xlnm.Print_Area" localSheetId="1">'местный'!$A$1:$K$119</definedName>
  </definedNames>
  <calcPr fullCalcOnLoad="1"/>
</workbook>
</file>

<file path=xl/sharedStrings.xml><?xml version="1.0" encoding="utf-8"?>
<sst xmlns="http://schemas.openxmlformats.org/spreadsheetml/2006/main" count="733" uniqueCount="76">
  <si>
    <t xml:space="preserve">    Статус    </t>
  </si>
  <si>
    <t>Расходы (тыс. рублей)</t>
  </si>
  <si>
    <t xml:space="preserve">Муниципальная программа </t>
  </si>
  <si>
    <t>Укрепление материально-технической базы</t>
  </si>
  <si>
    <t xml:space="preserve">      Оценка расходов (тыс. рублей)       </t>
  </si>
  <si>
    <t>МКУК "Верхнекамская ЦБС"</t>
  </si>
  <si>
    <t xml:space="preserve">Ответственный исполнитель, соисполнители, муниципальный заказчик (муниципальный заказчик-координатор) </t>
  </si>
  <si>
    <t>Направления программы</t>
  </si>
  <si>
    <t>Отдельное мероприятие</t>
  </si>
  <si>
    <t>Организация деятельности культурно-досуговых учреждений Верхнекамского района</t>
  </si>
  <si>
    <t>МКУК "РКО "Досуг"</t>
  </si>
  <si>
    <t>Обеспечение  заработной платы и начисления</t>
  </si>
  <si>
    <t xml:space="preserve">Оплата коммунальных платежей  </t>
  </si>
  <si>
    <t>Услуги связи</t>
  </si>
  <si>
    <t>Выплата льгот на селе</t>
  </si>
  <si>
    <t>Налоги и штрафы</t>
  </si>
  <si>
    <t>Проведение мероприятий</t>
  </si>
  <si>
    <t>Прочие услуги</t>
  </si>
  <si>
    <t>Прочие расходы</t>
  </si>
  <si>
    <t>итого</t>
  </si>
  <si>
    <t>Организация деятельности музеев Верхнекамского района</t>
  </si>
  <si>
    <t>МКУК "Районный исторический музей"</t>
  </si>
  <si>
    <t>Оплата коммунальных платежей</t>
  </si>
  <si>
    <t>Организация деятельности библиотек Верхнекамского района</t>
  </si>
  <si>
    <t>Компьютеризация</t>
  </si>
  <si>
    <t>Комплектование книжного фонда</t>
  </si>
  <si>
    <t>Организация деятельности учреждений культуры дополнительного образования детей</t>
  </si>
  <si>
    <t>Образовательное учреждение МКОУ ДОД ДШИ г.Кирс</t>
  </si>
  <si>
    <t>Ежемесячная выплата на книгоиздательскую продукцию</t>
  </si>
  <si>
    <t>Налоги, штрафы, госпошлина</t>
  </si>
  <si>
    <t>Субвенции по возмещению расходов</t>
  </si>
  <si>
    <t>Налоги штрафы госпошлины</t>
  </si>
  <si>
    <t>Образовательное учреждение МКОУ ДОД ДШИп.Рудничный</t>
  </si>
  <si>
    <t>Налоги  штрафы госпошлины</t>
  </si>
  <si>
    <t>Образовательное учреждение МКОУ ДОД ДМШ п.Лесной</t>
  </si>
  <si>
    <t>Управление отраслью</t>
  </si>
  <si>
    <t>управление культуры</t>
  </si>
  <si>
    <t xml:space="preserve">Налоги и штрафы </t>
  </si>
  <si>
    <t>централизованная бухгалтерия</t>
  </si>
  <si>
    <t>ВСЕГО</t>
  </si>
  <si>
    <t>Наименование отдельного мероприятия</t>
  </si>
  <si>
    <t>Обеспечение сохранности культурного наследия</t>
  </si>
  <si>
    <t>Ремонт и реставрация памятников и обелисков</t>
  </si>
  <si>
    <t xml:space="preserve"> Управление культуры</t>
  </si>
  <si>
    <t xml:space="preserve">всего           </t>
  </si>
  <si>
    <t xml:space="preserve">федеральный бюджет    </t>
  </si>
  <si>
    <t>областной бюджет</t>
  </si>
  <si>
    <t>бюджет муниципального района</t>
  </si>
  <si>
    <t>бюджет поселения района</t>
  </si>
  <si>
    <t xml:space="preserve">внебюджетные источники   </t>
  </si>
  <si>
    <t>Ремонты учреждений культуры</t>
  </si>
  <si>
    <r>
      <t xml:space="preserve">Налоги </t>
    </r>
    <r>
      <rPr>
        <sz val="12"/>
        <rFont val="Times New Roman"/>
        <family val="1"/>
      </rPr>
      <t>и штрафы</t>
    </r>
  </si>
  <si>
    <t>Ремонты музеев</t>
  </si>
  <si>
    <t>Ремонты библиотек</t>
  </si>
  <si>
    <t>Организация деятельности учреждений культуры дополнительного образования детей ДШИ г.Кирс</t>
  </si>
  <si>
    <t>Ремонты ДШИ г.Кирс</t>
  </si>
  <si>
    <t>МКОУ ДОД ДШИ п.Рудничный</t>
  </si>
  <si>
    <t>МКОУ ДОД ДМШ п.Лесной</t>
  </si>
  <si>
    <t>Ремонт ДМШ п.Лесной</t>
  </si>
  <si>
    <t xml:space="preserve">Проведение мероприятий </t>
  </si>
  <si>
    <t>Отдел централизо- ванной бухгалтерией</t>
  </si>
  <si>
    <t>Ремонты культурно-досуговых учреждений</t>
  </si>
  <si>
    <t>Ремонты ДШИг.Кирс</t>
  </si>
  <si>
    <t>обл.бюджет</t>
  </si>
  <si>
    <t>мест.бюджет</t>
  </si>
  <si>
    <t>административно-хозяйственный отдел</t>
  </si>
  <si>
    <t>Приложение №1</t>
  </si>
  <si>
    <t>федер.бюджет</t>
  </si>
  <si>
    <t>Приложение №2</t>
  </si>
  <si>
    <t>Образовательное учреждение МКОУ ДОД ДМШ п.Светлополянск</t>
  </si>
  <si>
    <t xml:space="preserve">            итого</t>
  </si>
  <si>
    <t>МКОУ ДОД ДМШ п.Светлополянск</t>
  </si>
  <si>
    <t>коммун</t>
  </si>
  <si>
    <t>Расходы на реализацию муниципальной программы за счёт средств местного  бюджета муниципального района по управлению культуры администрации Верхнекамского района на 2014-2020 г.г.</t>
  </si>
  <si>
    <t>Прогнозная (справочная ) оценка ресурсного обеспечения реализации муниципальной программы за счёт всех источников финансирования</t>
  </si>
  <si>
    <t>в т.ч. ремонт Рудничного КСЦ "Орбита" в рамках ППМИ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</si>
</sst>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#,##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0"/>
      <name val="Courier New"/>
      <family val="3"/>
    </font>
    <font>
      <b/>
      <sz val="10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2" fontId="10" fillId="0" borderId="14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2" fontId="10" fillId="0" borderId="15" xfId="0" applyNumberFormat="1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2" fontId="3" fillId="34" borderId="14" xfId="0" applyNumberFormat="1" applyFont="1" applyFill="1" applyBorder="1" applyAlignment="1">
      <alignment vertical="top" wrapText="1"/>
    </xf>
    <xf numFmtId="2" fontId="10" fillId="34" borderId="14" xfId="0" applyNumberFormat="1" applyFont="1" applyFill="1" applyBorder="1" applyAlignment="1">
      <alignment vertical="top" wrapText="1"/>
    </xf>
    <xf numFmtId="2" fontId="3" fillId="33" borderId="14" xfId="0" applyNumberFormat="1" applyFont="1" applyFill="1" applyBorder="1" applyAlignment="1">
      <alignment vertical="top" wrapText="1"/>
    </xf>
    <xf numFmtId="2" fontId="10" fillId="0" borderId="17" xfId="0" applyNumberFormat="1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vertical="top" wrapText="1"/>
    </xf>
    <xf numFmtId="2" fontId="10" fillId="0" borderId="14" xfId="0" applyNumberFormat="1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12" fillId="0" borderId="10" xfId="0" applyFont="1" applyFill="1" applyBorder="1" applyAlignment="1">
      <alignment wrapText="1"/>
    </xf>
    <xf numFmtId="2" fontId="10" fillId="34" borderId="10" xfId="0" applyNumberFormat="1" applyFont="1" applyFill="1" applyBorder="1" applyAlignment="1">
      <alignment vertical="top" wrapText="1"/>
    </xf>
    <xf numFmtId="2" fontId="3" fillId="35" borderId="14" xfId="0" applyNumberFormat="1" applyFont="1" applyFill="1" applyBorder="1" applyAlignment="1">
      <alignment vertical="top" wrapText="1"/>
    </xf>
    <xf numFmtId="168" fontId="2" fillId="33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168" fontId="7" fillId="0" borderId="10" xfId="0" applyNumberFormat="1" applyFont="1" applyBorder="1" applyAlignment="1">
      <alignment/>
    </xf>
    <xf numFmtId="168" fontId="7" fillId="33" borderId="10" xfId="0" applyNumberFormat="1" applyFont="1" applyFill="1" applyBorder="1" applyAlignment="1">
      <alignment/>
    </xf>
    <xf numFmtId="168" fontId="0" fillId="33" borderId="10" xfId="0" applyNumberFormat="1" applyFill="1" applyBorder="1" applyAlignment="1">
      <alignment/>
    </xf>
    <xf numFmtId="168" fontId="2" fillId="33" borderId="10" xfId="0" applyNumberFormat="1" applyFont="1" applyFill="1" applyBorder="1" applyAlignment="1">
      <alignment horizontal="left" vertical="top" wrapText="1"/>
    </xf>
    <xf numFmtId="168" fontId="11" fillId="33" borderId="10" xfId="0" applyNumberFormat="1" applyFont="1" applyFill="1" applyBorder="1" applyAlignment="1">
      <alignment/>
    </xf>
    <xf numFmtId="168" fontId="13" fillId="33" borderId="10" xfId="0" applyNumberFormat="1" applyFont="1" applyFill="1" applyBorder="1" applyAlignment="1">
      <alignment vertical="top" wrapText="1"/>
    </xf>
    <xf numFmtId="168" fontId="14" fillId="33" borderId="10" xfId="0" applyNumberFormat="1" applyFont="1" applyFill="1" applyBorder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8" fontId="8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68" fontId="2" fillId="33" borderId="19" xfId="0" applyNumberFormat="1" applyFont="1" applyFill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 vertical="top" wrapText="1"/>
    </xf>
    <xf numFmtId="168" fontId="2" fillId="33" borderId="20" xfId="0" applyNumberFormat="1" applyFont="1" applyFill="1" applyBorder="1" applyAlignment="1">
      <alignment vertical="top" wrapText="1"/>
    </xf>
    <xf numFmtId="168" fontId="2" fillId="33" borderId="20" xfId="0" applyNumberFormat="1" applyFont="1" applyFill="1" applyBorder="1" applyAlignment="1">
      <alignment horizontal="left" vertical="top" wrapText="1"/>
    </xf>
    <xf numFmtId="2" fontId="10" fillId="0" borderId="21" xfId="0" applyNumberFormat="1" applyFont="1" applyFill="1" applyBorder="1" applyAlignment="1">
      <alignment vertical="top" wrapText="1"/>
    </xf>
    <xf numFmtId="2" fontId="10" fillId="0" borderId="22" xfId="0" applyNumberFormat="1" applyFont="1" applyFill="1" applyBorder="1" applyAlignment="1">
      <alignment vertical="top" wrapText="1"/>
    </xf>
    <xf numFmtId="2" fontId="3" fillId="34" borderId="22" xfId="0" applyNumberFormat="1" applyFont="1" applyFill="1" applyBorder="1" applyAlignment="1">
      <alignment vertical="top" wrapText="1"/>
    </xf>
    <xf numFmtId="2" fontId="1" fillId="0" borderId="23" xfId="0" applyNumberFormat="1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vertical="top" wrapText="1"/>
    </xf>
    <xf numFmtId="2" fontId="2" fillId="0" borderId="19" xfId="0" applyNumberFormat="1" applyFont="1" applyFill="1" applyBorder="1" applyAlignment="1">
      <alignment vertical="top" wrapText="1"/>
    </xf>
    <xf numFmtId="2" fontId="1" fillId="0" borderId="24" xfId="0" applyNumberFormat="1" applyFont="1" applyFill="1" applyBorder="1" applyAlignment="1">
      <alignment vertical="top" wrapText="1"/>
    </xf>
    <xf numFmtId="2" fontId="10" fillId="0" borderId="19" xfId="0" applyNumberFormat="1" applyFont="1" applyFill="1" applyBorder="1" applyAlignment="1">
      <alignment vertical="top" wrapText="1"/>
    </xf>
    <xf numFmtId="2" fontId="10" fillId="34" borderId="19" xfId="0" applyNumberFormat="1" applyFont="1" applyFill="1" applyBorder="1" applyAlignment="1">
      <alignment vertical="top" wrapText="1"/>
    </xf>
    <xf numFmtId="168" fontId="13" fillId="33" borderId="19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168" fontId="13" fillId="33" borderId="25" xfId="0" applyNumberFormat="1" applyFont="1" applyFill="1" applyBorder="1" applyAlignment="1">
      <alignment vertical="top" wrapText="1"/>
    </xf>
    <xf numFmtId="168" fontId="13" fillId="33" borderId="12" xfId="0" applyNumberFormat="1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2" fontId="10" fillId="33" borderId="19" xfId="0" applyNumberFormat="1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top" wrapText="1"/>
    </xf>
    <xf numFmtId="168" fontId="0" fillId="0" borderId="0" xfId="0" applyNumberFormat="1" applyAlignment="1">
      <alignment/>
    </xf>
    <xf numFmtId="2" fontId="1" fillId="37" borderId="10" xfId="0" applyNumberFormat="1" applyFont="1" applyFill="1" applyBorder="1" applyAlignment="1">
      <alignment vertical="top" wrapText="1"/>
    </xf>
    <xf numFmtId="2" fontId="2" fillId="38" borderId="11" xfId="0" applyNumberFormat="1" applyFont="1" applyFill="1" applyBorder="1" applyAlignment="1">
      <alignment vertical="top" wrapText="1"/>
    </xf>
    <xf numFmtId="2" fontId="1" fillId="38" borderId="10" xfId="0" applyNumberFormat="1" applyFont="1" applyFill="1" applyBorder="1" applyAlignment="1">
      <alignment vertical="top" wrapText="1"/>
    </xf>
    <xf numFmtId="2" fontId="3" fillId="39" borderId="10" xfId="0" applyNumberFormat="1" applyFont="1" applyFill="1" applyBorder="1" applyAlignment="1">
      <alignment vertical="top" wrapText="1"/>
    </xf>
    <xf numFmtId="2" fontId="10" fillId="3" borderId="10" xfId="0" applyNumberFormat="1" applyFont="1" applyFill="1" applyBorder="1" applyAlignment="1">
      <alignment vertical="top" wrapText="1"/>
    </xf>
    <xf numFmtId="2" fontId="3" fillId="3" borderId="14" xfId="0" applyNumberFormat="1" applyFont="1" applyFill="1" applyBorder="1" applyAlignment="1">
      <alignment vertical="top" wrapText="1"/>
    </xf>
    <xf numFmtId="2" fontId="3" fillId="38" borderId="14" xfId="0" applyNumberFormat="1" applyFont="1" applyFill="1" applyBorder="1" applyAlignment="1">
      <alignment vertical="top" wrapText="1"/>
    </xf>
    <xf numFmtId="2" fontId="3" fillId="9" borderId="14" xfId="0" applyNumberFormat="1" applyFont="1" applyFill="1" applyBorder="1" applyAlignment="1">
      <alignment vertical="top" wrapText="1"/>
    </xf>
    <xf numFmtId="171" fontId="2" fillId="33" borderId="10" xfId="0" applyNumberFormat="1" applyFont="1" applyFill="1" applyBorder="1" applyAlignment="1">
      <alignment vertical="top" wrapText="1"/>
    </xf>
    <xf numFmtId="2" fontId="3" fillId="15" borderId="14" xfId="0" applyNumberFormat="1" applyFont="1" applyFill="1" applyBorder="1" applyAlignment="1">
      <alignment vertical="top" wrapText="1"/>
    </xf>
    <xf numFmtId="2" fontId="10" fillId="15" borderId="10" xfId="0" applyNumberFormat="1" applyFont="1" applyFill="1" applyBorder="1" applyAlignment="1">
      <alignment vertical="top" wrapText="1"/>
    </xf>
    <xf numFmtId="2" fontId="13" fillId="33" borderId="10" xfId="0" applyNumberFormat="1" applyFont="1" applyFill="1" applyBorder="1" applyAlignment="1">
      <alignment vertical="top" wrapText="1"/>
    </xf>
    <xf numFmtId="171" fontId="13" fillId="33" borderId="10" xfId="0" applyNumberFormat="1" applyFont="1" applyFill="1" applyBorder="1" applyAlignment="1">
      <alignment vertical="top" wrapText="1"/>
    </xf>
    <xf numFmtId="2" fontId="3" fillId="40" borderId="14" xfId="0" applyNumberFormat="1" applyFont="1" applyFill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vertical="top" wrapText="1"/>
    </xf>
    <xf numFmtId="2" fontId="10" fillId="0" borderId="14" xfId="0" applyNumberFormat="1" applyFont="1" applyFill="1" applyBorder="1" applyAlignment="1">
      <alignment vertical="top" wrapText="1"/>
    </xf>
    <xf numFmtId="168" fontId="10" fillId="0" borderId="14" xfId="0" applyNumberFormat="1" applyFont="1" applyFill="1" applyBorder="1" applyAlignment="1">
      <alignment vertical="top" wrapText="1"/>
    </xf>
    <xf numFmtId="1" fontId="10" fillId="0" borderId="18" xfId="0" applyNumberFormat="1" applyFont="1" applyFill="1" applyBorder="1" applyAlignment="1">
      <alignment vertical="top" wrapText="1"/>
    </xf>
    <xf numFmtId="168" fontId="2" fillId="0" borderId="11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 wrapText="1"/>
    </xf>
    <xf numFmtId="168" fontId="2" fillId="33" borderId="10" xfId="0" applyNumberFormat="1" applyFont="1" applyFill="1" applyBorder="1" applyAlignment="1">
      <alignment vertical="top" wrapText="1"/>
    </xf>
    <xf numFmtId="168" fontId="2" fillId="33" borderId="19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44" fontId="1" fillId="0" borderId="11" xfId="43" applyFont="1" applyFill="1" applyBorder="1" applyAlignment="1">
      <alignment horizontal="center" vertical="top" wrapText="1"/>
    </xf>
    <xf numFmtId="44" fontId="1" fillId="0" borderId="13" xfId="43" applyFont="1" applyFill="1" applyBorder="1" applyAlignment="1">
      <alignment horizontal="center" vertical="top" wrapText="1"/>
    </xf>
    <xf numFmtId="44" fontId="1" fillId="0" borderId="12" xfId="43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168" fontId="2" fillId="33" borderId="11" xfId="0" applyNumberFormat="1" applyFont="1" applyFill="1" applyBorder="1" applyAlignment="1">
      <alignment horizontal="left" vertical="top" wrapText="1"/>
    </xf>
    <xf numFmtId="168" fontId="2" fillId="3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right" wrapText="1"/>
    </xf>
    <xf numFmtId="2" fontId="9" fillId="0" borderId="11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8"/>
  <sheetViews>
    <sheetView tabSelected="1" view="pageBreakPreview" zoomScaleSheetLayoutView="100" zoomScalePageLayoutView="0" workbookViewId="0" topLeftCell="B496">
      <selection activeCell="D81" sqref="D81:K81"/>
    </sheetView>
  </sheetViews>
  <sheetFormatPr defaultColWidth="9.00390625" defaultRowHeight="12.75"/>
  <cols>
    <col min="1" max="1" width="10.125" style="0" customWidth="1"/>
    <col min="2" max="2" width="14.75390625" style="0" customWidth="1"/>
    <col min="3" max="3" width="15.75390625" style="0" customWidth="1"/>
    <col min="4" max="4" width="22.875" style="0" customWidth="1"/>
    <col min="5" max="5" width="14.25390625" style="0" customWidth="1"/>
    <col min="6" max="6" width="14.375" style="0" customWidth="1"/>
    <col min="7" max="7" width="14.25390625" style="0" customWidth="1"/>
    <col min="8" max="8" width="14.125" style="0" customWidth="1"/>
    <col min="9" max="9" width="13.00390625" style="0" customWidth="1"/>
    <col min="10" max="10" width="12.75390625" style="0" customWidth="1"/>
    <col min="11" max="11" width="12.875" style="0" customWidth="1"/>
    <col min="12" max="12" width="0.12890625" style="0" customWidth="1"/>
    <col min="13" max="13" width="14.75390625" style="0" hidden="1" customWidth="1"/>
    <col min="14" max="14" width="12.375" style="0" customWidth="1"/>
    <col min="15" max="15" width="9.875" style="0" customWidth="1"/>
    <col min="16" max="16" width="10.00390625" style="0" customWidth="1"/>
    <col min="17" max="17" width="10.375" style="0" customWidth="1"/>
    <col min="18" max="18" width="10.125" style="0" customWidth="1"/>
  </cols>
  <sheetData>
    <row r="1" spans="1:11" ht="19.5" customHeight="1">
      <c r="A1" s="78"/>
      <c r="F1" s="67"/>
      <c r="G1" s="67"/>
      <c r="H1" s="132" t="s">
        <v>68</v>
      </c>
      <c r="I1" s="133"/>
      <c r="J1" s="133"/>
      <c r="K1" s="133"/>
    </row>
    <row r="2" spans="1:11" ht="16.5" customHeight="1">
      <c r="A2" s="78"/>
      <c r="F2" s="67"/>
      <c r="G2" s="67"/>
      <c r="H2" s="133"/>
      <c r="I2" s="133"/>
      <c r="J2" s="133"/>
      <c r="K2" s="133"/>
    </row>
    <row r="3" spans="1:11" ht="17.25" customHeight="1">
      <c r="A3" s="78"/>
      <c r="F3" s="67"/>
      <c r="G3" s="67"/>
      <c r="H3" s="133"/>
      <c r="I3" s="133"/>
      <c r="J3" s="133"/>
      <c r="K3" s="133"/>
    </row>
    <row r="4" spans="1:11" ht="18.75" customHeight="1">
      <c r="A4" s="78"/>
      <c r="F4" s="67"/>
      <c r="G4" s="67"/>
      <c r="H4" s="67"/>
      <c r="I4" s="165"/>
      <c r="J4" s="165"/>
      <c r="K4" s="165"/>
    </row>
    <row r="5" spans="1:11" ht="42.75" customHeight="1">
      <c r="A5" s="167" t="s">
        <v>74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7" spans="1:11" ht="12.75" customHeight="1">
      <c r="A7" s="166" t="s">
        <v>0</v>
      </c>
      <c r="B7" s="166" t="s">
        <v>7</v>
      </c>
      <c r="C7" s="166" t="s">
        <v>40</v>
      </c>
      <c r="D7" s="166"/>
      <c r="E7" s="134" t="s">
        <v>4</v>
      </c>
      <c r="F7" s="134"/>
      <c r="G7" s="134"/>
      <c r="H7" s="134"/>
      <c r="I7" s="134"/>
      <c r="J7" s="134"/>
      <c r="K7" s="134"/>
    </row>
    <row r="8" spans="1:11" ht="54" customHeight="1">
      <c r="A8" s="166"/>
      <c r="B8" s="166"/>
      <c r="C8" s="166"/>
      <c r="D8" s="166"/>
      <c r="E8" s="83"/>
      <c r="F8" s="106"/>
      <c r="G8" s="107"/>
      <c r="H8" s="107"/>
      <c r="I8" s="107"/>
      <c r="J8" s="107"/>
      <c r="K8" s="107"/>
    </row>
    <row r="9" spans="1:11" ht="1.5" customHeight="1" hidden="1">
      <c r="A9" s="166"/>
      <c r="B9" s="166"/>
      <c r="C9" s="166"/>
      <c r="D9" s="166"/>
      <c r="E9" s="83"/>
      <c r="F9" s="97"/>
      <c r="G9" s="31"/>
      <c r="H9" s="31"/>
      <c r="I9" s="31"/>
      <c r="J9" s="31"/>
      <c r="K9" s="31"/>
    </row>
    <row r="10" spans="1:11" ht="11.25" customHeight="1" hidden="1">
      <c r="A10" s="166"/>
      <c r="B10" s="166"/>
      <c r="C10" s="166"/>
      <c r="D10" s="166"/>
      <c r="E10" s="83"/>
      <c r="F10" s="97"/>
      <c r="G10" s="31"/>
      <c r="H10" s="31"/>
      <c r="I10" s="31"/>
      <c r="J10" s="31"/>
      <c r="K10" s="31"/>
    </row>
    <row r="11" spans="1:11" ht="6.75" customHeight="1" hidden="1">
      <c r="A11" s="166"/>
      <c r="B11" s="166"/>
      <c r="C11" s="166"/>
      <c r="D11" s="166"/>
      <c r="E11" s="83"/>
      <c r="F11" s="97"/>
      <c r="G11" s="31"/>
      <c r="H11" s="31"/>
      <c r="I11" s="31"/>
      <c r="J11" s="31"/>
      <c r="K11" s="31"/>
    </row>
    <row r="12" spans="1:11" ht="4.5" customHeight="1" hidden="1">
      <c r="A12" s="166"/>
      <c r="B12" s="166"/>
      <c r="C12" s="166"/>
      <c r="D12" s="166"/>
      <c r="E12" s="83"/>
      <c r="F12" s="97"/>
      <c r="G12" s="31"/>
      <c r="H12" s="31"/>
      <c r="I12" s="31"/>
      <c r="J12" s="31"/>
      <c r="K12" s="31"/>
    </row>
    <row r="13" spans="1:11" ht="4.5" customHeight="1" hidden="1">
      <c r="A13" s="166"/>
      <c r="B13" s="166"/>
      <c r="C13" s="166"/>
      <c r="D13" s="166"/>
      <c r="E13" s="83"/>
      <c r="F13" s="97"/>
      <c r="G13" s="31"/>
      <c r="H13" s="31"/>
      <c r="I13" s="31"/>
      <c r="J13" s="31"/>
      <c r="K13" s="31"/>
    </row>
    <row r="14" spans="1:11" ht="6.75" customHeight="1" hidden="1">
      <c r="A14" s="166"/>
      <c r="B14" s="166"/>
      <c r="C14" s="166"/>
      <c r="D14" s="166"/>
      <c r="E14" s="83"/>
      <c r="F14" s="97"/>
      <c r="G14" s="31"/>
      <c r="H14" s="31"/>
      <c r="I14" s="31"/>
      <c r="J14" s="31"/>
      <c r="K14" s="31"/>
    </row>
    <row r="15" spans="1:11" ht="2.25" customHeight="1" hidden="1">
      <c r="A15" s="166"/>
      <c r="B15" s="166"/>
      <c r="C15" s="166"/>
      <c r="D15" s="166"/>
      <c r="E15" s="83"/>
      <c r="F15" s="97"/>
      <c r="G15" s="31"/>
      <c r="H15" s="31"/>
      <c r="I15" s="31"/>
      <c r="J15" s="31"/>
      <c r="K15" s="31"/>
    </row>
    <row r="16" spans="1:11" ht="11.25" customHeight="1" hidden="1">
      <c r="A16" s="166"/>
      <c r="B16" s="166"/>
      <c r="C16" s="166"/>
      <c r="D16" s="166"/>
      <c r="E16" s="83"/>
      <c r="F16" s="136"/>
      <c r="G16" s="137"/>
      <c r="H16" s="137"/>
      <c r="I16" s="137"/>
      <c r="J16" s="137"/>
      <c r="K16" s="137"/>
    </row>
    <row r="17" spans="1:11" ht="13.5" customHeight="1" hidden="1">
      <c r="A17" s="166"/>
      <c r="B17" s="166"/>
      <c r="C17" s="166"/>
      <c r="D17" s="166"/>
      <c r="E17" s="83"/>
      <c r="F17" s="136"/>
      <c r="G17" s="137"/>
      <c r="H17" s="137"/>
      <c r="I17" s="137"/>
      <c r="J17" s="137"/>
      <c r="K17" s="137"/>
    </row>
    <row r="18" spans="1:11" ht="13.5" customHeight="1" hidden="1" thickBot="1">
      <c r="A18" s="166"/>
      <c r="B18" s="166"/>
      <c r="C18" s="166"/>
      <c r="D18" s="166"/>
      <c r="E18" s="83"/>
      <c r="F18" s="136"/>
      <c r="G18" s="137"/>
      <c r="H18" s="137"/>
      <c r="I18" s="137"/>
      <c r="J18" s="137"/>
      <c r="K18" s="137"/>
    </row>
    <row r="19" spans="1:11" ht="13.5" customHeight="1">
      <c r="A19" s="166"/>
      <c r="B19" s="166"/>
      <c r="C19" s="166"/>
      <c r="D19" s="166"/>
      <c r="E19" s="3">
        <v>2014</v>
      </c>
      <c r="F19" s="97">
        <v>2015</v>
      </c>
      <c r="G19" s="31">
        <v>2016</v>
      </c>
      <c r="H19" s="31">
        <v>2017</v>
      </c>
      <c r="I19" s="31">
        <v>2018</v>
      </c>
      <c r="J19" s="31">
        <v>2019</v>
      </c>
      <c r="K19" s="31">
        <v>2020</v>
      </c>
    </row>
    <row r="20" spans="1:11" ht="33.75" customHeight="1">
      <c r="A20" s="151" t="s">
        <v>2</v>
      </c>
      <c r="B20" s="146" t="s">
        <v>41</v>
      </c>
      <c r="C20" s="146" t="s">
        <v>42</v>
      </c>
      <c r="D20" s="166"/>
      <c r="E20" s="166"/>
      <c r="F20" s="135"/>
      <c r="G20" s="134"/>
      <c r="H20" s="134"/>
      <c r="I20" s="134"/>
      <c r="J20" s="134"/>
      <c r="K20" s="134"/>
    </row>
    <row r="21" spans="1:11" ht="22.5" customHeight="1">
      <c r="A21" s="152"/>
      <c r="B21" s="147"/>
      <c r="C21" s="147"/>
      <c r="D21" s="166"/>
      <c r="E21" s="166"/>
      <c r="F21" s="135"/>
      <c r="G21" s="134"/>
      <c r="H21" s="134"/>
      <c r="I21" s="134"/>
      <c r="J21" s="134"/>
      <c r="K21" s="134"/>
    </row>
    <row r="22" spans="1:11" ht="8.25" customHeight="1">
      <c r="A22" s="153"/>
      <c r="B22" s="147"/>
      <c r="C22" s="148"/>
      <c r="D22" s="166"/>
      <c r="E22" s="166"/>
      <c r="F22" s="135"/>
      <c r="G22" s="134"/>
      <c r="H22" s="134"/>
      <c r="I22" s="134"/>
      <c r="J22" s="134"/>
      <c r="K22" s="134"/>
    </row>
    <row r="23" spans="1:12" ht="20.25" customHeight="1" thickBot="1">
      <c r="A23" s="138" t="s">
        <v>8</v>
      </c>
      <c r="B23" s="138" t="s">
        <v>9</v>
      </c>
      <c r="C23" s="154" t="s">
        <v>11</v>
      </c>
      <c r="D23" s="12" t="s">
        <v>44</v>
      </c>
      <c r="E23" s="47">
        <f>E25+E26</f>
        <v>11430.55</v>
      </c>
      <c r="F23" s="38">
        <f aca="true" t="shared" si="0" ref="F23:K23">F25+F26</f>
        <v>9200.56</v>
      </c>
      <c r="G23" s="38">
        <f t="shared" si="0"/>
        <v>9296.06</v>
      </c>
      <c r="H23" s="38">
        <f t="shared" si="0"/>
        <v>11471</v>
      </c>
      <c r="I23" s="38">
        <f t="shared" si="0"/>
        <v>12226.5</v>
      </c>
      <c r="J23" s="38">
        <f t="shared" si="0"/>
        <v>8079.1</v>
      </c>
      <c r="K23" s="38">
        <f t="shared" si="0"/>
        <v>8079.1</v>
      </c>
      <c r="L23" s="2"/>
    </row>
    <row r="24" spans="1:11" ht="16.5" thickBot="1">
      <c r="A24" s="139"/>
      <c r="B24" s="139"/>
      <c r="C24" s="155"/>
      <c r="D24" s="12" t="s">
        <v>45</v>
      </c>
      <c r="E24" s="45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4" ht="16.5" thickBot="1">
      <c r="A25" s="139"/>
      <c r="B25" s="139"/>
      <c r="C25" s="155"/>
      <c r="D25" s="12" t="s">
        <v>46</v>
      </c>
      <c r="E25" s="100">
        <v>4615.5</v>
      </c>
      <c r="F25" s="57">
        <v>4941.2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N25" s="2">
        <f>H26+H32+H38+H44+H50+H56+H62+H68+H74+H80</f>
        <v>22542.62</v>
      </c>
    </row>
    <row r="26" spans="1:12" ht="45" customHeight="1" thickBot="1">
      <c r="A26" s="139"/>
      <c r="B26" s="139"/>
      <c r="C26" s="155"/>
      <c r="D26" s="12" t="s">
        <v>47</v>
      </c>
      <c r="E26" s="101">
        <v>6815.05</v>
      </c>
      <c r="F26" s="55">
        <v>4259.36</v>
      </c>
      <c r="G26" s="55">
        <v>9296.06</v>
      </c>
      <c r="H26" s="55">
        <v>11471</v>
      </c>
      <c r="I26" s="55">
        <v>12226.5</v>
      </c>
      <c r="J26" s="55">
        <v>8079.1</v>
      </c>
      <c r="K26" s="55">
        <v>8079.1</v>
      </c>
      <c r="L26" s="2"/>
    </row>
    <row r="27" spans="1:12" ht="19.5" customHeight="1" thickBot="1">
      <c r="A27" s="139"/>
      <c r="B27" s="139"/>
      <c r="C27" s="155"/>
      <c r="D27" s="12" t="s">
        <v>48</v>
      </c>
      <c r="E27" s="45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2"/>
    </row>
    <row r="28" spans="1:13" ht="33" customHeight="1" thickBot="1">
      <c r="A28" s="139"/>
      <c r="B28" s="139"/>
      <c r="C28" s="155"/>
      <c r="D28" s="12" t="s">
        <v>49</v>
      </c>
      <c r="E28" s="45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2"/>
      <c r="M28" s="2">
        <f>F26+F32+F38+F44+F50+F56+F62+F68+F74+F80</f>
        <v>13407.320000000002</v>
      </c>
    </row>
    <row r="29" spans="1:13" ht="13.5" customHeight="1" thickBot="1">
      <c r="A29" s="138"/>
      <c r="B29" s="138"/>
      <c r="C29" s="143" t="s">
        <v>12</v>
      </c>
      <c r="D29" s="12" t="s">
        <v>44</v>
      </c>
      <c r="E29" s="47">
        <f>E31+E32</f>
        <v>6511.5599999999995</v>
      </c>
      <c r="F29" s="38">
        <f>F31+F32</f>
        <v>6079.8</v>
      </c>
      <c r="G29" s="38">
        <f>G30+G31+G32+G33+G34</f>
        <v>7074.06</v>
      </c>
      <c r="H29" s="38">
        <f>H30+H31+H32+H33+H34</f>
        <v>7285.8</v>
      </c>
      <c r="I29" s="38">
        <f>I30+I31+I32+I33+I34</f>
        <v>5870.5</v>
      </c>
      <c r="J29" s="38">
        <f>J30+J31+J32+J33+J34</f>
        <v>7020.7</v>
      </c>
      <c r="K29" s="38">
        <f>K30+K31+K32+K33+K34</f>
        <v>7020.7</v>
      </c>
      <c r="M29" s="2">
        <f>F25+F31+F43+F49+F79</f>
        <v>6122.0599999999995</v>
      </c>
    </row>
    <row r="30" spans="1:11" ht="13.5" customHeight="1" thickBot="1">
      <c r="A30" s="139"/>
      <c r="B30" s="139"/>
      <c r="C30" s="144"/>
      <c r="D30" s="12" t="s">
        <v>45</v>
      </c>
      <c r="E30" s="45">
        <v>0</v>
      </c>
      <c r="F30" s="39">
        <v>0</v>
      </c>
      <c r="G30" s="39">
        <f>G52+G342+G538</f>
        <v>0</v>
      </c>
      <c r="H30" s="39">
        <f>H52+H342+H538</f>
        <v>0</v>
      </c>
      <c r="I30" s="39">
        <v>0</v>
      </c>
      <c r="J30" s="39">
        <v>0</v>
      </c>
      <c r="K30" s="39">
        <v>0</v>
      </c>
    </row>
    <row r="31" spans="1:11" ht="13.5" customHeight="1" thickBot="1">
      <c r="A31" s="139"/>
      <c r="B31" s="139"/>
      <c r="C31" s="144"/>
      <c r="D31" s="12" t="s">
        <v>46</v>
      </c>
      <c r="E31" s="100">
        <v>3503.66</v>
      </c>
      <c r="F31" s="57">
        <v>1000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</row>
    <row r="32" spans="1:11" ht="48" thickBot="1">
      <c r="A32" s="139"/>
      <c r="B32" s="139"/>
      <c r="C32" s="144"/>
      <c r="D32" s="12" t="s">
        <v>47</v>
      </c>
      <c r="E32" s="101">
        <v>3007.9</v>
      </c>
      <c r="F32" s="55">
        <v>5079.8</v>
      </c>
      <c r="G32" s="55">
        <v>7074.06</v>
      </c>
      <c r="H32" s="55">
        <v>7285.8</v>
      </c>
      <c r="I32" s="55">
        <v>5870.5</v>
      </c>
      <c r="J32" s="55">
        <v>7020.7</v>
      </c>
      <c r="K32" s="55">
        <v>7020.7</v>
      </c>
    </row>
    <row r="33" spans="1:11" ht="13.5" customHeight="1" thickBot="1">
      <c r="A33" s="139"/>
      <c r="B33" s="139"/>
      <c r="C33" s="144"/>
      <c r="D33" s="12" t="s">
        <v>48</v>
      </c>
      <c r="E33" s="45">
        <v>0</v>
      </c>
      <c r="F33" s="39">
        <v>0</v>
      </c>
      <c r="G33" s="39">
        <f>G55+G345+G541</f>
        <v>0</v>
      </c>
      <c r="H33" s="39">
        <f>H55+H345+H541</f>
        <v>0</v>
      </c>
      <c r="I33" s="39">
        <v>0</v>
      </c>
      <c r="J33" s="39">
        <v>0</v>
      </c>
      <c r="K33" s="39">
        <v>0</v>
      </c>
    </row>
    <row r="34" spans="1:11" ht="29.25" customHeight="1" thickBot="1">
      <c r="A34" s="140"/>
      <c r="B34" s="140"/>
      <c r="C34" s="145"/>
      <c r="D34" s="12" t="s">
        <v>49</v>
      </c>
      <c r="E34" s="45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</row>
    <row r="35" spans="1:11" ht="15.75" customHeight="1" thickBot="1">
      <c r="A35" s="138"/>
      <c r="B35" s="138"/>
      <c r="C35" s="143" t="s">
        <v>13</v>
      </c>
      <c r="D35" s="12" t="s">
        <v>44</v>
      </c>
      <c r="E35" s="96">
        <v>114.9</v>
      </c>
      <c r="F35" s="60">
        <f aca="true" t="shared" si="1" ref="F35:K35">F38</f>
        <v>135.85</v>
      </c>
      <c r="G35" s="60">
        <f t="shared" si="1"/>
        <v>116.76</v>
      </c>
      <c r="H35" s="60">
        <f t="shared" si="1"/>
        <v>131</v>
      </c>
      <c r="I35" s="60">
        <f t="shared" si="1"/>
        <v>131</v>
      </c>
      <c r="J35" s="60">
        <f t="shared" si="1"/>
        <v>131</v>
      </c>
      <c r="K35" s="60">
        <f t="shared" si="1"/>
        <v>131</v>
      </c>
    </row>
    <row r="36" spans="1:11" ht="13.5" customHeight="1" thickBot="1">
      <c r="A36" s="139"/>
      <c r="B36" s="139"/>
      <c r="C36" s="144"/>
      <c r="D36" s="12" t="s">
        <v>45</v>
      </c>
      <c r="E36" s="102">
        <v>0</v>
      </c>
      <c r="F36" s="40">
        <v>0</v>
      </c>
      <c r="G36" s="39">
        <v>0</v>
      </c>
      <c r="H36" s="40">
        <v>0</v>
      </c>
      <c r="I36" s="39">
        <v>0</v>
      </c>
      <c r="J36" s="40">
        <v>0</v>
      </c>
      <c r="K36" s="39">
        <v>0</v>
      </c>
    </row>
    <row r="37" spans="1:11" ht="19.5" customHeight="1" thickBot="1">
      <c r="A37" s="139"/>
      <c r="B37" s="139"/>
      <c r="C37" s="144"/>
      <c r="D37" s="12" t="s">
        <v>46</v>
      </c>
      <c r="E37" s="102">
        <v>0</v>
      </c>
      <c r="F37" s="40">
        <v>0</v>
      </c>
      <c r="G37" s="39">
        <v>0</v>
      </c>
      <c r="H37" s="40">
        <v>0</v>
      </c>
      <c r="I37" s="39">
        <v>0</v>
      </c>
      <c r="J37" s="40">
        <v>0</v>
      </c>
      <c r="K37" s="39">
        <v>0</v>
      </c>
    </row>
    <row r="38" spans="1:11" ht="48.75" customHeight="1" thickBot="1">
      <c r="A38" s="139"/>
      <c r="B38" s="139"/>
      <c r="C38" s="144"/>
      <c r="D38" s="12" t="s">
        <v>47</v>
      </c>
      <c r="E38" s="103">
        <v>115</v>
      </c>
      <c r="F38" s="61">
        <v>135.85</v>
      </c>
      <c r="G38" s="61">
        <v>116.76</v>
      </c>
      <c r="H38" s="61">
        <v>131</v>
      </c>
      <c r="I38" s="61">
        <v>131</v>
      </c>
      <c r="J38" s="61">
        <v>131</v>
      </c>
      <c r="K38" s="61">
        <v>131</v>
      </c>
    </row>
    <row r="39" spans="1:11" ht="15" customHeight="1" thickBot="1">
      <c r="A39" s="139"/>
      <c r="B39" s="139"/>
      <c r="C39" s="144"/>
      <c r="D39" s="12" t="s">
        <v>48</v>
      </c>
      <c r="E39" s="45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</row>
    <row r="40" spans="1:11" ht="16.5" customHeight="1" thickBot="1">
      <c r="A40" s="140"/>
      <c r="B40" s="140"/>
      <c r="C40" s="145"/>
      <c r="D40" s="12" t="s">
        <v>49</v>
      </c>
      <c r="E40" s="45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</row>
    <row r="41" spans="1:11" ht="15.75" customHeight="1" thickBot="1">
      <c r="A41" s="138"/>
      <c r="B41" s="138"/>
      <c r="C41" s="146" t="s">
        <v>14</v>
      </c>
      <c r="D41" s="45" t="s">
        <v>44</v>
      </c>
      <c r="E41" s="47">
        <f>E43+E44</f>
        <v>222.6</v>
      </c>
      <c r="F41" s="38">
        <f aca="true" t="shared" si="2" ref="F41:K41">F43+F44</f>
        <v>214.56</v>
      </c>
      <c r="G41" s="38">
        <f t="shared" si="2"/>
        <v>208.64000000000001</v>
      </c>
      <c r="H41" s="38">
        <f t="shared" si="2"/>
        <v>258.26</v>
      </c>
      <c r="I41" s="38">
        <f t="shared" si="2"/>
        <v>258.28000000000003</v>
      </c>
      <c r="J41" s="38">
        <f t="shared" si="2"/>
        <v>258.28000000000003</v>
      </c>
      <c r="K41" s="38">
        <f t="shared" si="2"/>
        <v>258.28000000000003</v>
      </c>
    </row>
    <row r="42" spans="1:11" ht="14.25" thickBot="1">
      <c r="A42" s="139"/>
      <c r="B42" s="139"/>
      <c r="C42" s="147"/>
      <c r="D42" s="45" t="s">
        <v>45</v>
      </c>
      <c r="E42" s="45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</row>
    <row r="43" spans="1:11" ht="14.25" thickBot="1">
      <c r="A43" s="139"/>
      <c r="B43" s="139"/>
      <c r="C43" s="147"/>
      <c r="D43" s="45" t="s">
        <v>46</v>
      </c>
      <c r="E43" s="100">
        <v>197</v>
      </c>
      <c r="F43" s="57">
        <v>180.86</v>
      </c>
      <c r="G43" s="57">
        <v>170.74</v>
      </c>
      <c r="H43" s="57">
        <v>218.96</v>
      </c>
      <c r="I43" s="57">
        <v>218.96</v>
      </c>
      <c r="J43" s="57">
        <v>218.96</v>
      </c>
      <c r="K43" s="57">
        <v>218.96</v>
      </c>
    </row>
    <row r="44" spans="1:11" ht="41.25" thickBot="1">
      <c r="A44" s="139"/>
      <c r="B44" s="139"/>
      <c r="C44" s="147"/>
      <c r="D44" s="45" t="s">
        <v>47</v>
      </c>
      <c r="E44" s="101">
        <v>25.6</v>
      </c>
      <c r="F44" s="55">
        <v>33.7</v>
      </c>
      <c r="G44" s="55">
        <v>37.9</v>
      </c>
      <c r="H44" s="55">
        <v>39.3</v>
      </c>
      <c r="I44" s="55">
        <v>39.32</v>
      </c>
      <c r="J44" s="55">
        <v>39.32</v>
      </c>
      <c r="K44" s="55">
        <v>39.32</v>
      </c>
    </row>
    <row r="45" spans="1:11" ht="17.25" customHeight="1" thickBot="1">
      <c r="A45" s="139"/>
      <c r="B45" s="139"/>
      <c r="C45" s="147"/>
      <c r="D45" s="45" t="s">
        <v>48</v>
      </c>
      <c r="E45" s="45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</row>
    <row r="46" spans="1:11" ht="15" customHeight="1" thickBot="1">
      <c r="A46" s="140"/>
      <c r="B46" s="140"/>
      <c r="C46" s="148"/>
      <c r="D46" s="45" t="s">
        <v>49</v>
      </c>
      <c r="E46" s="45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</row>
    <row r="47" spans="1:11" ht="18" customHeight="1" thickBot="1">
      <c r="A47" s="138"/>
      <c r="B47" s="138"/>
      <c r="C47" s="146" t="s">
        <v>51</v>
      </c>
      <c r="D47" s="12" t="s">
        <v>44</v>
      </c>
      <c r="E47" s="47">
        <f>E49+E50</f>
        <v>777.5999999999999</v>
      </c>
      <c r="F47" s="38">
        <f aca="true" t="shared" si="3" ref="F47:K47">F49+F50</f>
        <v>610.2</v>
      </c>
      <c r="G47" s="38">
        <f t="shared" si="3"/>
        <v>527.4</v>
      </c>
      <c r="H47" s="38">
        <f t="shared" si="3"/>
        <v>676.7</v>
      </c>
      <c r="I47" s="38">
        <f t="shared" si="3"/>
        <v>584.7</v>
      </c>
      <c r="J47" s="38">
        <f t="shared" si="3"/>
        <v>584.7</v>
      </c>
      <c r="K47" s="38">
        <f t="shared" si="3"/>
        <v>584.7</v>
      </c>
    </row>
    <row r="48" spans="1:11" ht="16.5" thickBot="1">
      <c r="A48" s="139"/>
      <c r="B48" s="139"/>
      <c r="C48" s="147"/>
      <c r="D48" s="12" t="s">
        <v>45</v>
      </c>
      <c r="E48" s="45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</row>
    <row r="49" spans="1:11" ht="16.5" thickBot="1">
      <c r="A49" s="139"/>
      <c r="B49" s="139"/>
      <c r="C49" s="147"/>
      <c r="D49" s="12" t="s">
        <v>46</v>
      </c>
      <c r="E49" s="100">
        <v>653.8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</row>
    <row r="50" spans="1:11" ht="50.25" customHeight="1" thickBot="1">
      <c r="A50" s="139"/>
      <c r="B50" s="139"/>
      <c r="C50" s="147"/>
      <c r="D50" s="12" t="s">
        <v>47</v>
      </c>
      <c r="E50" s="101">
        <v>123.8</v>
      </c>
      <c r="F50" s="55">
        <v>610.2</v>
      </c>
      <c r="G50" s="55">
        <v>527.4</v>
      </c>
      <c r="H50" s="55">
        <v>676.7</v>
      </c>
      <c r="I50" s="55">
        <v>584.7</v>
      </c>
      <c r="J50" s="55">
        <v>584.7</v>
      </c>
      <c r="K50" s="55">
        <v>584.7</v>
      </c>
    </row>
    <row r="51" spans="1:11" ht="21.75" customHeight="1" thickBot="1">
      <c r="A51" s="139"/>
      <c r="B51" s="139"/>
      <c r="C51" s="147"/>
      <c r="D51" s="12" t="s">
        <v>48</v>
      </c>
      <c r="E51" s="45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</row>
    <row r="52" spans="1:11" ht="18.75" customHeight="1" thickBot="1">
      <c r="A52" s="140"/>
      <c r="B52" s="140"/>
      <c r="C52" s="148"/>
      <c r="D52" s="12" t="s">
        <v>49</v>
      </c>
      <c r="E52" s="45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</row>
    <row r="53" spans="1:11" ht="13.5" customHeight="1" thickBot="1">
      <c r="A53" s="138"/>
      <c r="B53" s="138"/>
      <c r="C53" s="146" t="s">
        <v>16</v>
      </c>
      <c r="D53" s="12" t="s">
        <v>44</v>
      </c>
      <c r="E53" s="47">
        <f>E56</f>
        <v>75.9</v>
      </c>
      <c r="F53" s="38">
        <f aca="true" t="shared" si="4" ref="F53:K53">F56</f>
        <v>91</v>
      </c>
      <c r="G53" s="38">
        <f t="shared" si="4"/>
        <v>43.7</v>
      </c>
      <c r="H53" s="38">
        <f t="shared" si="4"/>
        <v>173.5</v>
      </c>
      <c r="I53" s="38">
        <f t="shared" si="4"/>
        <v>60</v>
      </c>
      <c r="J53" s="38">
        <f t="shared" si="4"/>
        <v>60</v>
      </c>
      <c r="K53" s="38">
        <f t="shared" si="4"/>
        <v>60</v>
      </c>
    </row>
    <row r="54" spans="1:11" ht="18.75" customHeight="1" thickBot="1">
      <c r="A54" s="139"/>
      <c r="B54" s="139"/>
      <c r="C54" s="147"/>
      <c r="D54" s="12" t="s">
        <v>45</v>
      </c>
      <c r="E54" s="45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</row>
    <row r="55" spans="1:11" ht="18" customHeight="1" thickBot="1">
      <c r="A55" s="139"/>
      <c r="B55" s="139"/>
      <c r="C55" s="147"/>
      <c r="D55" s="12" t="s">
        <v>46</v>
      </c>
      <c r="E55" s="45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</row>
    <row r="56" spans="1:11" ht="45.75" customHeight="1" thickBot="1">
      <c r="A56" s="139"/>
      <c r="B56" s="139"/>
      <c r="C56" s="147"/>
      <c r="D56" s="12" t="s">
        <v>47</v>
      </c>
      <c r="E56" s="101">
        <v>75.9</v>
      </c>
      <c r="F56" s="55">
        <v>91</v>
      </c>
      <c r="G56" s="55">
        <v>43.7</v>
      </c>
      <c r="H56" s="55">
        <v>173.5</v>
      </c>
      <c r="I56" s="55">
        <v>60</v>
      </c>
      <c r="J56" s="55">
        <v>60</v>
      </c>
      <c r="K56" s="55">
        <v>60</v>
      </c>
    </row>
    <row r="57" spans="1:11" ht="18" customHeight="1" thickBot="1">
      <c r="A57" s="139"/>
      <c r="B57" s="139"/>
      <c r="C57" s="147"/>
      <c r="D57" s="12" t="s">
        <v>48</v>
      </c>
      <c r="E57" s="45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</row>
    <row r="58" spans="1:11" ht="21" customHeight="1" thickBot="1">
      <c r="A58" s="140"/>
      <c r="B58" s="140"/>
      <c r="C58" s="148"/>
      <c r="D58" s="12" t="s">
        <v>49</v>
      </c>
      <c r="E58" s="45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</row>
    <row r="59" spans="1:11" ht="15" customHeight="1" thickBot="1">
      <c r="A59" s="146"/>
      <c r="B59" s="146"/>
      <c r="C59" s="146" t="s">
        <v>3</v>
      </c>
      <c r="D59" s="12" t="s">
        <v>44</v>
      </c>
      <c r="E59" s="47">
        <f>E60+E61+E62</f>
        <v>2108.7</v>
      </c>
      <c r="F59" s="38">
        <f aca="true" t="shared" si="5" ref="F59:K59">F60+F61+F62</f>
        <v>1689.5</v>
      </c>
      <c r="G59" s="38">
        <f t="shared" si="5"/>
        <v>81.4</v>
      </c>
      <c r="H59" s="38">
        <f t="shared" si="5"/>
        <v>965</v>
      </c>
      <c r="I59" s="38">
        <f t="shared" si="5"/>
        <v>101</v>
      </c>
      <c r="J59" s="38">
        <f t="shared" si="5"/>
        <v>101</v>
      </c>
      <c r="K59" s="38">
        <f t="shared" si="5"/>
        <v>101</v>
      </c>
    </row>
    <row r="60" spans="1:11" ht="12.75" customHeight="1" thickBot="1">
      <c r="A60" s="147"/>
      <c r="B60" s="147"/>
      <c r="C60" s="147"/>
      <c r="D60" s="12" t="s">
        <v>45</v>
      </c>
      <c r="E60" s="104">
        <v>1058</v>
      </c>
      <c r="F60" s="65">
        <v>0</v>
      </c>
      <c r="G60" s="39">
        <v>0</v>
      </c>
      <c r="H60" s="125">
        <v>864</v>
      </c>
      <c r="I60" s="39">
        <v>0</v>
      </c>
      <c r="J60" s="39">
        <v>0</v>
      </c>
      <c r="K60" s="39">
        <v>0</v>
      </c>
    </row>
    <row r="61" spans="1:11" ht="18" customHeight="1" thickBot="1">
      <c r="A61" s="147"/>
      <c r="B61" s="147"/>
      <c r="C61" s="147"/>
      <c r="D61" s="12" t="s">
        <v>46</v>
      </c>
      <c r="E61" s="45">
        <v>0</v>
      </c>
      <c r="F61" s="39">
        <v>0</v>
      </c>
      <c r="G61" s="39">
        <v>0</v>
      </c>
      <c r="H61" s="125">
        <v>96</v>
      </c>
      <c r="I61" s="39">
        <v>0</v>
      </c>
      <c r="J61" s="39">
        <v>0</v>
      </c>
      <c r="K61" s="39">
        <v>0</v>
      </c>
    </row>
    <row r="62" spans="1:11" ht="48" customHeight="1" thickBot="1">
      <c r="A62" s="147"/>
      <c r="B62" s="147"/>
      <c r="C62" s="147"/>
      <c r="D62" s="12" t="s">
        <v>47</v>
      </c>
      <c r="E62" s="101">
        <v>1050.7</v>
      </c>
      <c r="F62" s="55">
        <v>1689.5</v>
      </c>
      <c r="G62" s="55">
        <v>81.4</v>
      </c>
      <c r="H62" s="55">
        <v>5</v>
      </c>
      <c r="I62" s="55">
        <v>101</v>
      </c>
      <c r="J62" s="55">
        <v>101</v>
      </c>
      <c r="K62" s="55">
        <v>101</v>
      </c>
    </row>
    <row r="63" spans="1:11" ht="18" customHeight="1" thickBot="1">
      <c r="A63" s="147"/>
      <c r="B63" s="147"/>
      <c r="C63" s="147"/>
      <c r="D63" s="12" t="s">
        <v>48</v>
      </c>
      <c r="E63" s="45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</row>
    <row r="64" spans="1:11" ht="33.75" customHeight="1" thickBot="1">
      <c r="A64" s="148"/>
      <c r="B64" s="148"/>
      <c r="C64" s="148"/>
      <c r="D64" s="12" t="s">
        <v>49</v>
      </c>
      <c r="E64" s="45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</row>
    <row r="65" spans="1:11" ht="12.75" customHeight="1" thickBot="1">
      <c r="A65" s="146"/>
      <c r="B65" s="146"/>
      <c r="C65" s="146" t="s">
        <v>17</v>
      </c>
      <c r="D65" s="12" t="s">
        <v>44</v>
      </c>
      <c r="E65" s="47">
        <f>E67+E68</f>
        <v>905</v>
      </c>
      <c r="F65" s="38">
        <f aca="true" t="shared" si="6" ref="F65:K65">F68</f>
        <v>926.34</v>
      </c>
      <c r="G65" s="38">
        <f t="shared" si="6"/>
        <v>1512.61</v>
      </c>
      <c r="H65" s="38">
        <f t="shared" si="6"/>
        <v>829.02</v>
      </c>
      <c r="I65" s="38">
        <f t="shared" si="6"/>
        <v>1525.02</v>
      </c>
      <c r="J65" s="38">
        <f t="shared" si="6"/>
        <v>592.9000000000001</v>
      </c>
      <c r="K65" s="38">
        <f t="shared" si="6"/>
        <v>592.9</v>
      </c>
    </row>
    <row r="66" spans="1:11" ht="12.75" customHeight="1" thickBot="1">
      <c r="A66" s="147"/>
      <c r="B66" s="147"/>
      <c r="C66" s="147"/>
      <c r="D66" s="12" t="s">
        <v>45</v>
      </c>
      <c r="E66" s="45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</row>
    <row r="67" spans="1:11" ht="16.5" customHeight="1" thickBot="1">
      <c r="A67" s="147"/>
      <c r="B67" s="147"/>
      <c r="C67" s="147"/>
      <c r="D67" s="12" t="s">
        <v>46</v>
      </c>
      <c r="E67" s="45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</row>
    <row r="68" spans="1:11" ht="45.75" customHeight="1" thickBot="1">
      <c r="A68" s="147"/>
      <c r="B68" s="147"/>
      <c r="C68" s="147"/>
      <c r="D68" s="12" t="s">
        <v>47</v>
      </c>
      <c r="E68" s="101">
        <v>905</v>
      </c>
      <c r="F68" s="55">
        <v>926.34</v>
      </c>
      <c r="G68" s="55">
        <v>1512.61</v>
      </c>
      <c r="H68" s="55">
        <v>829.02</v>
      </c>
      <c r="I68" s="55">
        <v>1525.02</v>
      </c>
      <c r="J68" s="55">
        <f>407.1+185.8</f>
        <v>592.9000000000001</v>
      </c>
      <c r="K68" s="55">
        <v>592.9</v>
      </c>
    </row>
    <row r="69" spans="1:11" ht="16.5" customHeight="1" thickBot="1">
      <c r="A69" s="147"/>
      <c r="B69" s="147"/>
      <c r="C69" s="147"/>
      <c r="D69" s="12" t="s">
        <v>48</v>
      </c>
      <c r="E69" s="45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</row>
    <row r="70" spans="1:11" ht="18" customHeight="1" thickBot="1">
      <c r="A70" s="148"/>
      <c r="B70" s="148"/>
      <c r="C70" s="148"/>
      <c r="D70" s="12" t="s">
        <v>49</v>
      </c>
      <c r="E70" s="45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</row>
    <row r="71" spans="1:11" ht="32.25" thickBot="1">
      <c r="A71" s="35"/>
      <c r="B71" s="35"/>
      <c r="C71" s="35" t="s">
        <v>18</v>
      </c>
      <c r="D71" s="12" t="s">
        <v>44</v>
      </c>
      <c r="E71" s="47">
        <v>34.67</v>
      </c>
      <c r="F71" s="38">
        <f aca="true" t="shared" si="7" ref="F71:K71">F74</f>
        <v>7.77</v>
      </c>
      <c r="G71" s="38">
        <f t="shared" si="7"/>
        <v>5.5</v>
      </c>
      <c r="H71" s="38">
        <f t="shared" si="7"/>
        <v>0.7</v>
      </c>
      <c r="I71" s="38">
        <f t="shared" si="7"/>
        <v>14</v>
      </c>
      <c r="J71" s="38">
        <f t="shared" si="7"/>
        <v>13.3</v>
      </c>
      <c r="K71" s="38">
        <f t="shared" si="7"/>
        <v>13.3</v>
      </c>
    </row>
    <row r="72" spans="1:11" ht="18" customHeight="1" thickBot="1">
      <c r="A72" s="35"/>
      <c r="B72" s="35"/>
      <c r="C72" s="35"/>
      <c r="D72" s="12" t="s">
        <v>45</v>
      </c>
      <c r="E72" s="45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</row>
    <row r="73" spans="1:11" ht="18" customHeight="1" thickBot="1">
      <c r="A73" s="35"/>
      <c r="B73" s="35"/>
      <c r="C73" s="35"/>
      <c r="D73" s="12" t="s">
        <v>46</v>
      </c>
      <c r="E73" s="45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</row>
    <row r="74" spans="1:11" ht="48" customHeight="1" thickBot="1">
      <c r="A74" s="35"/>
      <c r="B74" s="35"/>
      <c r="C74" s="35"/>
      <c r="D74" s="12" t="s">
        <v>47</v>
      </c>
      <c r="E74" s="101">
        <v>5.3</v>
      </c>
      <c r="F74" s="55">
        <v>7.77</v>
      </c>
      <c r="G74" s="55">
        <v>5.5</v>
      </c>
      <c r="H74" s="55">
        <v>0.7</v>
      </c>
      <c r="I74" s="55">
        <v>14</v>
      </c>
      <c r="J74" s="55">
        <v>13.3</v>
      </c>
      <c r="K74" s="55">
        <v>13.3</v>
      </c>
    </row>
    <row r="75" spans="1:11" ht="18" customHeight="1" thickBot="1">
      <c r="A75" s="35"/>
      <c r="B75" s="35"/>
      <c r="C75" s="35"/>
      <c r="D75" s="12" t="s">
        <v>48</v>
      </c>
      <c r="E75" s="45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</row>
    <row r="76" spans="1:11" ht="18" customHeight="1" thickBot="1">
      <c r="A76" s="35"/>
      <c r="B76" s="35"/>
      <c r="C76" s="35"/>
      <c r="D76" s="12" t="s">
        <v>49</v>
      </c>
      <c r="E76" s="45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</row>
    <row r="77" spans="1:21" ht="14.25" customHeight="1" thickBot="1">
      <c r="A77" s="146"/>
      <c r="B77" s="146"/>
      <c r="C77" s="146" t="s">
        <v>50</v>
      </c>
      <c r="D77" s="12" t="s">
        <v>44</v>
      </c>
      <c r="E77" s="47">
        <f aca="true" t="shared" si="8" ref="E77:K77">E79+E80</f>
        <v>4247.15</v>
      </c>
      <c r="F77" s="38">
        <f t="shared" si="8"/>
        <v>573.8</v>
      </c>
      <c r="G77" s="38">
        <f t="shared" si="8"/>
        <v>2955.86</v>
      </c>
      <c r="H77" s="38">
        <f t="shared" si="8"/>
        <v>3484.7799999999997</v>
      </c>
      <c r="I77" s="38">
        <f t="shared" si="8"/>
        <v>3140</v>
      </c>
      <c r="J77" s="38">
        <f t="shared" si="8"/>
        <v>0</v>
      </c>
      <c r="K77" s="38">
        <f t="shared" si="8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4.25" customHeight="1" thickBot="1">
      <c r="A78" s="147"/>
      <c r="B78" s="147"/>
      <c r="C78" s="147"/>
      <c r="D78" s="12" t="s">
        <v>45</v>
      </c>
      <c r="E78" s="45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4.25" customHeight="1" thickBot="1">
      <c r="A79" s="147"/>
      <c r="B79" s="147"/>
      <c r="C79" s="147"/>
      <c r="D79" s="12" t="s">
        <v>46</v>
      </c>
      <c r="E79" s="100">
        <v>2331.85</v>
      </c>
      <c r="F79" s="57">
        <v>0</v>
      </c>
      <c r="G79" s="57">
        <v>0</v>
      </c>
      <c r="H79" s="57">
        <v>1554.18</v>
      </c>
      <c r="I79" s="57">
        <v>3000</v>
      </c>
      <c r="J79" s="57">
        <v>0</v>
      </c>
      <c r="K79" s="57"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45" customHeight="1" thickBot="1">
      <c r="A80" s="147"/>
      <c r="B80" s="147"/>
      <c r="C80" s="147"/>
      <c r="D80" s="12" t="s">
        <v>47</v>
      </c>
      <c r="E80" s="101">
        <v>1915.3</v>
      </c>
      <c r="F80" s="55">
        <v>573.8</v>
      </c>
      <c r="G80" s="55">
        <v>2955.86</v>
      </c>
      <c r="H80" s="55">
        <v>1930.6</v>
      </c>
      <c r="I80" s="55">
        <v>140</v>
      </c>
      <c r="J80" s="55">
        <v>0</v>
      </c>
      <c r="K80" s="55"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63.75" customHeight="1" thickBot="1">
      <c r="A81" s="147"/>
      <c r="B81" s="147"/>
      <c r="C81" s="147"/>
      <c r="D81" s="12" t="s">
        <v>75</v>
      </c>
      <c r="E81" s="45">
        <v>0</v>
      </c>
      <c r="F81" s="39">
        <v>0</v>
      </c>
      <c r="G81" s="39">
        <v>0</v>
      </c>
      <c r="H81" s="39">
        <v>0</v>
      </c>
      <c r="I81" s="55">
        <v>140</v>
      </c>
      <c r="J81" s="39">
        <v>0</v>
      </c>
      <c r="K81" s="39"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4.25" customHeight="1" thickBot="1">
      <c r="A82" s="147"/>
      <c r="B82" s="147"/>
      <c r="C82" s="147"/>
      <c r="D82" s="12" t="s">
        <v>48</v>
      </c>
      <c r="E82" s="45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4.25" customHeight="1" thickBot="1">
      <c r="A83" s="148"/>
      <c r="B83" s="148"/>
      <c r="C83" s="148"/>
      <c r="D83" s="12" t="s">
        <v>49</v>
      </c>
      <c r="E83" s="45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11" ht="16.5" customHeight="1" thickBot="1">
      <c r="A84" s="4"/>
      <c r="B84" s="4"/>
      <c r="C84" s="17" t="s">
        <v>19</v>
      </c>
      <c r="D84" s="7"/>
      <c r="E84" s="47">
        <f>E77+E71+E65+E59+E53+E47+E41+E35+E29+E23</f>
        <v>26428.629999999997</v>
      </c>
      <c r="F84" s="38">
        <f>F77+F71+F65+F59+F53+F47+F41+F35+F29+F23</f>
        <v>19529.379999999997</v>
      </c>
      <c r="G84" s="38">
        <f>G77+G71+G65+G59+G53+G47+G41+G35+G29+G23</f>
        <v>21821.989999999998</v>
      </c>
      <c r="H84" s="129">
        <f>H23+H29+H35+H41+H47+H53+H59+H65+H71+H77</f>
        <v>25275.76</v>
      </c>
      <c r="I84" s="38">
        <f>I77+I71+I65+I59+I53+I47+I41+I35+I29+I23</f>
        <v>23911</v>
      </c>
      <c r="J84" s="38">
        <f>J77+J71+J65+J59+J53+J47+J41+J35+J29+J23</f>
        <v>16840.98</v>
      </c>
      <c r="K84" s="38">
        <f>K77+K71+K65+K59+K53+K47+K41+K35+K29+K23</f>
        <v>16840.98</v>
      </c>
    </row>
    <row r="85" spans="1:11" ht="17.25" customHeight="1" thickBot="1">
      <c r="A85" s="141" t="s">
        <v>8</v>
      </c>
      <c r="B85" s="138" t="s">
        <v>20</v>
      </c>
      <c r="C85" s="149" t="s">
        <v>11</v>
      </c>
      <c r="D85" s="45" t="s">
        <v>44</v>
      </c>
      <c r="E85" s="47">
        <f aca="true" t="shared" si="9" ref="E85:K85">E87+E88</f>
        <v>1325.05</v>
      </c>
      <c r="F85" s="38">
        <f t="shared" si="9"/>
        <v>1330.88</v>
      </c>
      <c r="G85" s="38">
        <f t="shared" si="9"/>
        <v>1392</v>
      </c>
      <c r="H85" s="38">
        <f t="shared" si="9"/>
        <v>1999.7</v>
      </c>
      <c r="I85" s="38">
        <f t="shared" si="9"/>
        <v>1265.4</v>
      </c>
      <c r="J85" s="38">
        <f t="shared" si="9"/>
        <v>1228.5</v>
      </c>
      <c r="K85" s="38">
        <f t="shared" si="9"/>
        <v>1228.5</v>
      </c>
    </row>
    <row r="86" spans="1:11" ht="13.5" customHeight="1" thickBot="1">
      <c r="A86" s="142"/>
      <c r="B86" s="139"/>
      <c r="C86" s="150"/>
      <c r="D86" s="45" t="s">
        <v>45</v>
      </c>
      <c r="E86" s="45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</row>
    <row r="87" spans="1:11" ht="16.5" customHeight="1" thickBot="1">
      <c r="A87" s="142"/>
      <c r="B87" s="139"/>
      <c r="C87" s="150"/>
      <c r="D87" s="45" t="s">
        <v>46</v>
      </c>
      <c r="E87" s="100">
        <v>325</v>
      </c>
      <c r="F87" s="57">
        <v>550.5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</row>
    <row r="88" spans="1:14" ht="50.25" customHeight="1" thickBot="1">
      <c r="A88" s="142"/>
      <c r="B88" s="139"/>
      <c r="C88" s="150"/>
      <c r="D88" s="45" t="s">
        <v>47</v>
      </c>
      <c r="E88" s="101">
        <v>1000.05</v>
      </c>
      <c r="F88" s="55">
        <v>780.38</v>
      </c>
      <c r="G88" s="55">
        <v>1392</v>
      </c>
      <c r="H88" s="55">
        <v>1999.7</v>
      </c>
      <c r="I88" s="55">
        <v>1265.4</v>
      </c>
      <c r="J88" s="55">
        <v>1228.5</v>
      </c>
      <c r="K88" s="55">
        <v>1228.5</v>
      </c>
      <c r="M88" s="2">
        <f>F88+F94+F100+F106+F112+F118+F124+F130+F136</f>
        <v>1490.0200000000002</v>
      </c>
      <c r="N88" s="2">
        <f>H88+H94+H100+H106+H112+H118+H124+H130+H136</f>
        <v>2491.6</v>
      </c>
    </row>
    <row r="89" spans="1:13" ht="19.5" customHeight="1" thickBot="1">
      <c r="A89" s="142"/>
      <c r="B89" s="139"/>
      <c r="C89" s="150"/>
      <c r="D89" s="45" t="s">
        <v>48</v>
      </c>
      <c r="E89" s="45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M89" s="2">
        <f>F87+F105+F111</f>
        <v>565.57</v>
      </c>
    </row>
    <row r="90" spans="1:11" ht="24" customHeight="1" thickBot="1">
      <c r="A90" s="142"/>
      <c r="B90" s="139"/>
      <c r="C90" s="150"/>
      <c r="D90" s="45" t="s">
        <v>49</v>
      </c>
      <c r="E90" s="45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</row>
    <row r="91" spans="1:11" ht="15" customHeight="1" thickBot="1">
      <c r="A91" s="138"/>
      <c r="B91" s="138"/>
      <c r="C91" s="143" t="s">
        <v>22</v>
      </c>
      <c r="D91" s="45" t="s">
        <v>44</v>
      </c>
      <c r="E91" s="47">
        <v>9.8</v>
      </c>
      <c r="F91" s="38">
        <f aca="true" t="shared" si="10" ref="F91:K91">F93+F94</f>
        <v>272.2</v>
      </c>
      <c r="G91" s="38">
        <f t="shared" si="10"/>
        <v>306.3</v>
      </c>
      <c r="H91" s="38">
        <f t="shared" si="10"/>
        <v>309.9</v>
      </c>
      <c r="I91" s="38">
        <f t="shared" si="10"/>
        <v>291.9</v>
      </c>
      <c r="J91" s="38">
        <f t="shared" si="10"/>
        <v>297.1</v>
      </c>
      <c r="K91" s="38">
        <f t="shared" si="10"/>
        <v>297.1</v>
      </c>
    </row>
    <row r="92" spans="1:11" ht="15" customHeight="1" thickBot="1">
      <c r="A92" s="139"/>
      <c r="B92" s="139"/>
      <c r="C92" s="144"/>
      <c r="D92" s="45" t="s">
        <v>45</v>
      </c>
      <c r="E92" s="45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</row>
    <row r="93" spans="1:11" ht="15" customHeight="1" thickBot="1">
      <c r="A93" s="139"/>
      <c r="B93" s="139"/>
      <c r="C93" s="144"/>
      <c r="D93" s="45" t="s">
        <v>46</v>
      </c>
      <c r="E93" s="45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</row>
    <row r="94" spans="1:12" ht="42" customHeight="1" thickBot="1">
      <c r="A94" s="139"/>
      <c r="B94" s="139"/>
      <c r="C94" s="144"/>
      <c r="D94" s="45" t="s">
        <v>47</v>
      </c>
      <c r="E94" s="101">
        <v>7.8</v>
      </c>
      <c r="F94" s="55">
        <v>272.2</v>
      </c>
      <c r="G94" s="55">
        <v>306.3</v>
      </c>
      <c r="H94" s="55">
        <v>309.9</v>
      </c>
      <c r="I94" s="55">
        <v>291.9</v>
      </c>
      <c r="J94" s="55">
        <v>297.1</v>
      </c>
      <c r="K94" s="55">
        <v>297.1</v>
      </c>
      <c r="L94" s="2"/>
    </row>
    <row r="95" spans="1:11" ht="15" customHeight="1" thickBot="1">
      <c r="A95" s="139"/>
      <c r="B95" s="139"/>
      <c r="C95" s="144"/>
      <c r="D95" s="45" t="s">
        <v>48</v>
      </c>
      <c r="E95" s="45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</row>
    <row r="96" spans="1:11" ht="15" customHeight="1" thickBot="1">
      <c r="A96" s="140"/>
      <c r="B96" s="140"/>
      <c r="C96" s="145"/>
      <c r="D96" s="45" t="s">
        <v>49</v>
      </c>
      <c r="E96" s="45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</row>
    <row r="97" spans="1:11" ht="16.5" customHeight="1" thickBot="1">
      <c r="A97" s="138"/>
      <c r="B97" s="138"/>
      <c r="C97" s="143" t="s">
        <v>13</v>
      </c>
      <c r="D97" s="45" t="s">
        <v>44</v>
      </c>
      <c r="E97" s="47">
        <v>5.5</v>
      </c>
      <c r="F97" s="38">
        <f aca="true" t="shared" si="11" ref="F97:K97">F100</f>
        <v>4.7</v>
      </c>
      <c r="G97" s="38">
        <f t="shared" si="11"/>
        <v>18.6</v>
      </c>
      <c r="H97" s="38">
        <f t="shared" si="11"/>
        <v>30.5</v>
      </c>
      <c r="I97" s="38">
        <f t="shared" si="11"/>
        <v>30.5</v>
      </c>
      <c r="J97" s="38">
        <f t="shared" si="11"/>
        <v>30.5</v>
      </c>
      <c r="K97" s="38">
        <f t="shared" si="11"/>
        <v>30.5</v>
      </c>
    </row>
    <row r="98" spans="1:11" ht="16.5" customHeight="1" thickBot="1">
      <c r="A98" s="139"/>
      <c r="B98" s="139"/>
      <c r="C98" s="144"/>
      <c r="D98" s="45" t="s">
        <v>45</v>
      </c>
      <c r="E98" s="45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</row>
    <row r="99" spans="1:11" ht="16.5" customHeight="1" thickBot="1">
      <c r="A99" s="139"/>
      <c r="B99" s="139"/>
      <c r="C99" s="144"/>
      <c r="D99" s="45" t="s">
        <v>46</v>
      </c>
      <c r="E99" s="45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</row>
    <row r="100" spans="1:11" ht="16.5" customHeight="1" thickBot="1">
      <c r="A100" s="139"/>
      <c r="B100" s="139"/>
      <c r="C100" s="144"/>
      <c r="D100" s="45" t="s">
        <v>47</v>
      </c>
      <c r="E100" s="101">
        <v>5.5</v>
      </c>
      <c r="F100" s="55">
        <v>4.7</v>
      </c>
      <c r="G100" s="55">
        <v>18.6</v>
      </c>
      <c r="H100" s="55">
        <v>30.5</v>
      </c>
      <c r="I100" s="55">
        <v>30.5</v>
      </c>
      <c r="J100" s="55">
        <v>30.5</v>
      </c>
      <c r="K100" s="55">
        <v>30.5</v>
      </c>
    </row>
    <row r="101" spans="1:11" ht="16.5" customHeight="1" thickBot="1">
      <c r="A101" s="139"/>
      <c r="B101" s="139"/>
      <c r="C101" s="144"/>
      <c r="D101" s="45" t="s">
        <v>48</v>
      </c>
      <c r="E101" s="45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</row>
    <row r="102" spans="1:11" ht="16.5" customHeight="1" thickBot="1">
      <c r="A102" s="140"/>
      <c r="B102" s="140"/>
      <c r="C102" s="145"/>
      <c r="D102" s="45" t="s">
        <v>49</v>
      </c>
      <c r="E102" s="45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</row>
    <row r="103" spans="1:11" ht="13.5" customHeight="1" thickBot="1">
      <c r="A103" s="143"/>
      <c r="B103" s="143"/>
      <c r="C103" s="143" t="s">
        <v>14</v>
      </c>
      <c r="D103" s="45" t="s">
        <v>44</v>
      </c>
      <c r="E103" s="47">
        <f>E105+E106</f>
        <v>21</v>
      </c>
      <c r="F103" s="38">
        <f aca="true" t="shared" si="12" ref="F103:K103">F105+F106</f>
        <v>17.87</v>
      </c>
      <c r="G103" s="38">
        <f t="shared" si="12"/>
        <v>16.61</v>
      </c>
      <c r="H103" s="38">
        <f t="shared" si="12"/>
        <v>17.87</v>
      </c>
      <c r="I103" s="38">
        <f t="shared" si="12"/>
        <v>17.87</v>
      </c>
      <c r="J103" s="38">
        <f t="shared" si="12"/>
        <v>17.87</v>
      </c>
      <c r="K103" s="38">
        <f t="shared" si="12"/>
        <v>17.87</v>
      </c>
    </row>
    <row r="104" spans="1:11" ht="13.5" customHeight="1" thickBot="1">
      <c r="A104" s="144"/>
      <c r="B104" s="144"/>
      <c r="C104" s="144"/>
      <c r="D104" s="45" t="s">
        <v>45</v>
      </c>
      <c r="E104" s="45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</row>
    <row r="105" spans="1:11" ht="13.5" customHeight="1" thickBot="1">
      <c r="A105" s="144"/>
      <c r="B105" s="144"/>
      <c r="C105" s="144"/>
      <c r="D105" s="45" t="s">
        <v>46</v>
      </c>
      <c r="E105" s="100">
        <v>18</v>
      </c>
      <c r="F105" s="57">
        <v>15.07</v>
      </c>
      <c r="G105" s="57">
        <v>13.81</v>
      </c>
      <c r="H105" s="57">
        <v>15.07</v>
      </c>
      <c r="I105" s="57">
        <v>15.07</v>
      </c>
      <c r="J105" s="57">
        <v>15.07</v>
      </c>
      <c r="K105" s="57">
        <v>15.07</v>
      </c>
    </row>
    <row r="106" spans="1:11" ht="43.5" customHeight="1" thickBot="1">
      <c r="A106" s="144"/>
      <c r="B106" s="144"/>
      <c r="C106" s="144"/>
      <c r="D106" s="45" t="s">
        <v>47</v>
      </c>
      <c r="E106" s="101">
        <v>3</v>
      </c>
      <c r="F106" s="55">
        <v>2.8</v>
      </c>
      <c r="G106" s="55">
        <v>2.8</v>
      </c>
      <c r="H106" s="55">
        <v>2.8</v>
      </c>
      <c r="I106" s="55">
        <v>2.8</v>
      </c>
      <c r="J106" s="55">
        <v>2.8</v>
      </c>
      <c r="K106" s="55">
        <v>2.8</v>
      </c>
    </row>
    <row r="107" spans="1:11" ht="13.5" customHeight="1" thickBot="1">
      <c r="A107" s="144"/>
      <c r="B107" s="144"/>
      <c r="C107" s="144"/>
      <c r="D107" s="45" t="s">
        <v>48</v>
      </c>
      <c r="E107" s="45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</row>
    <row r="108" spans="1:11" ht="13.5" customHeight="1" thickBot="1">
      <c r="A108" s="145"/>
      <c r="B108" s="145"/>
      <c r="C108" s="145"/>
      <c r="D108" s="45" t="s">
        <v>49</v>
      </c>
      <c r="E108" s="45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</row>
    <row r="109" spans="1:11" ht="16.5" customHeight="1" thickBot="1">
      <c r="A109" s="143"/>
      <c r="B109" s="143"/>
      <c r="C109" s="143" t="s">
        <v>15</v>
      </c>
      <c r="D109" s="45" t="s">
        <v>44</v>
      </c>
      <c r="E109" s="47">
        <f>E111+E112</f>
        <v>3.0999999999999996</v>
      </c>
      <c r="F109" s="38">
        <f aca="true" t="shared" si="13" ref="F109:K109">F111+F112</f>
        <v>1.63</v>
      </c>
      <c r="G109" s="38">
        <f t="shared" si="13"/>
        <v>16.6</v>
      </c>
      <c r="H109" s="38">
        <f t="shared" si="13"/>
        <v>50.6</v>
      </c>
      <c r="I109" s="38">
        <f t="shared" si="13"/>
        <v>49.1</v>
      </c>
      <c r="J109" s="38">
        <f t="shared" si="13"/>
        <v>49.1</v>
      </c>
      <c r="K109" s="38">
        <f t="shared" si="13"/>
        <v>49.1</v>
      </c>
    </row>
    <row r="110" spans="1:11" ht="18.75" customHeight="1" thickBot="1">
      <c r="A110" s="144"/>
      <c r="B110" s="144"/>
      <c r="C110" s="144"/>
      <c r="D110" s="45" t="s">
        <v>45</v>
      </c>
      <c r="E110" s="45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</row>
    <row r="111" spans="1:11" ht="18.75" customHeight="1" thickBot="1">
      <c r="A111" s="144"/>
      <c r="B111" s="144"/>
      <c r="C111" s="144"/>
      <c r="D111" s="45" t="s">
        <v>46</v>
      </c>
      <c r="E111" s="100">
        <v>2.8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</row>
    <row r="112" spans="1:11" ht="43.5" customHeight="1" thickBot="1">
      <c r="A112" s="144"/>
      <c r="B112" s="144"/>
      <c r="C112" s="144"/>
      <c r="D112" s="45" t="s">
        <v>47</v>
      </c>
      <c r="E112" s="101">
        <v>0.3</v>
      </c>
      <c r="F112" s="55">
        <v>1.63</v>
      </c>
      <c r="G112" s="55">
        <v>16.6</v>
      </c>
      <c r="H112" s="55">
        <v>50.6</v>
      </c>
      <c r="I112" s="55">
        <v>49.1</v>
      </c>
      <c r="J112" s="55">
        <v>49.1</v>
      </c>
      <c r="K112" s="55">
        <v>49.1</v>
      </c>
    </row>
    <row r="113" spans="1:11" ht="15.75" customHeight="1" thickBot="1">
      <c r="A113" s="144"/>
      <c r="B113" s="144"/>
      <c r="C113" s="144"/>
      <c r="D113" s="45" t="s">
        <v>48</v>
      </c>
      <c r="E113" s="45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</row>
    <row r="114" spans="1:11" ht="15.75" customHeight="1" thickBot="1">
      <c r="A114" s="145"/>
      <c r="B114" s="145"/>
      <c r="C114" s="145"/>
      <c r="D114" s="45" t="s">
        <v>49</v>
      </c>
      <c r="E114" s="45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</row>
    <row r="115" spans="1:11" ht="15" customHeight="1" thickBot="1">
      <c r="A115" s="143"/>
      <c r="B115" s="143"/>
      <c r="C115" s="143" t="s">
        <v>3</v>
      </c>
      <c r="D115" s="45" t="s">
        <v>44</v>
      </c>
      <c r="E115" s="47">
        <v>46</v>
      </c>
      <c r="F115" s="38">
        <f aca="true" t="shared" si="14" ref="F115:K115">F117+F118</f>
        <v>181.7</v>
      </c>
      <c r="G115" s="38">
        <f t="shared" si="14"/>
        <v>20.7</v>
      </c>
      <c r="H115" s="38">
        <f>H117+H118+H116</f>
        <v>117.97</v>
      </c>
      <c r="I115" s="38">
        <f t="shared" si="14"/>
        <v>0</v>
      </c>
      <c r="J115" s="38">
        <f t="shared" si="14"/>
        <v>0</v>
      </c>
      <c r="K115" s="38">
        <f t="shared" si="14"/>
        <v>0</v>
      </c>
    </row>
    <row r="116" spans="1:11" ht="15" customHeight="1" thickBot="1">
      <c r="A116" s="144"/>
      <c r="B116" s="144"/>
      <c r="C116" s="144"/>
      <c r="D116" s="45" t="s">
        <v>45</v>
      </c>
      <c r="E116" s="45">
        <v>0</v>
      </c>
      <c r="F116" s="39">
        <v>0</v>
      </c>
      <c r="G116" s="39">
        <v>0</v>
      </c>
      <c r="H116" s="125">
        <v>100</v>
      </c>
      <c r="I116" s="39">
        <v>0</v>
      </c>
      <c r="J116" s="39">
        <v>0</v>
      </c>
      <c r="K116" s="39">
        <v>0</v>
      </c>
    </row>
    <row r="117" spans="1:11" ht="15" customHeight="1" thickBot="1">
      <c r="A117" s="144"/>
      <c r="B117" s="144"/>
      <c r="C117" s="144"/>
      <c r="D117" s="45" t="s">
        <v>46</v>
      </c>
      <c r="E117" s="45">
        <v>0</v>
      </c>
      <c r="F117" s="39">
        <v>0</v>
      </c>
      <c r="G117" s="39">
        <v>0</v>
      </c>
      <c r="H117" s="125">
        <v>5.27</v>
      </c>
      <c r="I117" s="39">
        <v>0</v>
      </c>
      <c r="J117" s="39">
        <v>0</v>
      </c>
      <c r="K117" s="39">
        <v>0</v>
      </c>
    </row>
    <row r="118" spans="1:11" ht="42.75" customHeight="1" thickBot="1">
      <c r="A118" s="144"/>
      <c r="B118" s="144"/>
      <c r="C118" s="144"/>
      <c r="D118" s="45" t="s">
        <v>47</v>
      </c>
      <c r="E118" s="101">
        <v>48.3</v>
      </c>
      <c r="F118" s="55">
        <v>181.7</v>
      </c>
      <c r="G118" s="55">
        <v>20.7</v>
      </c>
      <c r="H118" s="55">
        <v>12.7</v>
      </c>
      <c r="I118" s="55">
        <v>0</v>
      </c>
      <c r="J118" s="55">
        <v>0</v>
      </c>
      <c r="K118" s="55">
        <v>0</v>
      </c>
    </row>
    <row r="119" spans="1:11" ht="15" customHeight="1" thickBot="1">
      <c r="A119" s="144"/>
      <c r="B119" s="144"/>
      <c r="C119" s="144"/>
      <c r="D119" s="45" t="s">
        <v>48</v>
      </c>
      <c r="E119" s="45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</row>
    <row r="120" spans="1:11" ht="15" customHeight="1" thickBot="1">
      <c r="A120" s="145"/>
      <c r="B120" s="145"/>
      <c r="C120" s="145"/>
      <c r="D120" s="45" t="s">
        <v>49</v>
      </c>
      <c r="E120" s="45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</row>
    <row r="121" spans="1:11" ht="16.5" customHeight="1" thickBot="1">
      <c r="A121" s="143"/>
      <c r="B121" s="143"/>
      <c r="C121" s="143" t="s">
        <v>17</v>
      </c>
      <c r="D121" s="45" t="s">
        <v>44</v>
      </c>
      <c r="E121" s="47">
        <v>62.2</v>
      </c>
      <c r="F121" s="38">
        <f aca="true" t="shared" si="15" ref="F121:K121">F123+F124</f>
        <v>244.41</v>
      </c>
      <c r="G121" s="38">
        <f t="shared" si="15"/>
        <v>142.49</v>
      </c>
      <c r="H121" s="38">
        <f t="shared" si="15"/>
        <v>75.1</v>
      </c>
      <c r="I121" s="38">
        <f t="shared" si="15"/>
        <v>80.51</v>
      </c>
      <c r="J121" s="38">
        <f t="shared" si="15"/>
        <v>77.21</v>
      </c>
      <c r="K121" s="38">
        <f t="shared" si="15"/>
        <v>77.21</v>
      </c>
    </row>
    <row r="122" spans="1:11" ht="17.25" customHeight="1" thickBot="1">
      <c r="A122" s="144"/>
      <c r="B122" s="144"/>
      <c r="C122" s="144"/>
      <c r="D122" s="45" t="s">
        <v>45</v>
      </c>
      <c r="E122" s="45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</row>
    <row r="123" spans="1:11" ht="14.25" customHeight="1" thickBot="1">
      <c r="A123" s="144"/>
      <c r="B123" s="144"/>
      <c r="C123" s="144"/>
      <c r="D123" s="45" t="s">
        <v>46</v>
      </c>
      <c r="E123" s="45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</row>
    <row r="124" spans="1:11" ht="39.75" customHeight="1" thickBot="1">
      <c r="A124" s="144"/>
      <c r="B124" s="144"/>
      <c r="C124" s="144"/>
      <c r="D124" s="45" t="s">
        <v>47</v>
      </c>
      <c r="E124" s="101">
        <v>66.85</v>
      </c>
      <c r="F124" s="55">
        <v>244.41</v>
      </c>
      <c r="G124" s="55">
        <v>142.49</v>
      </c>
      <c r="H124" s="55">
        <v>75.1</v>
      </c>
      <c r="I124" s="55">
        <v>80.51</v>
      </c>
      <c r="J124" s="55">
        <v>77.21</v>
      </c>
      <c r="K124" s="55">
        <v>77.21</v>
      </c>
    </row>
    <row r="125" spans="1:11" ht="17.25" customHeight="1" thickBot="1">
      <c r="A125" s="144"/>
      <c r="B125" s="144"/>
      <c r="C125" s="144"/>
      <c r="D125" s="45" t="s">
        <v>48</v>
      </c>
      <c r="E125" s="45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</row>
    <row r="126" spans="1:11" ht="16.5" customHeight="1" thickBot="1">
      <c r="A126" s="145"/>
      <c r="B126" s="145"/>
      <c r="C126" s="145"/>
      <c r="D126" s="45" t="s">
        <v>49</v>
      </c>
      <c r="E126" s="45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</row>
    <row r="127" spans="1:11" ht="16.5" customHeight="1" thickBot="1">
      <c r="A127" s="143"/>
      <c r="B127" s="143"/>
      <c r="C127" s="143" t="s">
        <v>18</v>
      </c>
      <c r="D127" s="45" t="s">
        <v>44</v>
      </c>
      <c r="E127" s="47">
        <v>11.5</v>
      </c>
      <c r="F127" s="38">
        <f aca="true" t="shared" si="16" ref="F127:K127">F130</f>
        <v>2.2</v>
      </c>
      <c r="G127" s="38">
        <f>G130</f>
        <v>1</v>
      </c>
      <c r="H127" s="38">
        <f t="shared" si="16"/>
        <v>3</v>
      </c>
      <c r="I127" s="38">
        <f t="shared" si="16"/>
        <v>6.9</v>
      </c>
      <c r="J127" s="38">
        <f t="shared" si="16"/>
        <v>6.9</v>
      </c>
      <c r="K127" s="38">
        <f t="shared" si="16"/>
        <v>6.9</v>
      </c>
    </row>
    <row r="128" spans="1:11" ht="20.25" customHeight="1" thickBot="1">
      <c r="A128" s="144"/>
      <c r="B128" s="144"/>
      <c r="C128" s="144"/>
      <c r="D128" s="45" t="s">
        <v>45</v>
      </c>
      <c r="E128" s="45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</row>
    <row r="129" spans="1:11" ht="35.25" customHeight="1" thickBot="1">
      <c r="A129" s="144"/>
      <c r="B129" s="144"/>
      <c r="C129" s="144"/>
      <c r="D129" s="45" t="s">
        <v>46</v>
      </c>
      <c r="E129" s="45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</row>
    <row r="130" spans="1:11" ht="42" customHeight="1" thickBot="1">
      <c r="A130" s="144"/>
      <c r="B130" s="144"/>
      <c r="C130" s="144"/>
      <c r="D130" s="45" t="s">
        <v>47</v>
      </c>
      <c r="E130" s="101">
        <v>4.6</v>
      </c>
      <c r="F130" s="55">
        <v>2.2</v>
      </c>
      <c r="G130" s="55">
        <v>1</v>
      </c>
      <c r="H130" s="55">
        <v>3</v>
      </c>
      <c r="I130" s="55">
        <v>6.9</v>
      </c>
      <c r="J130" s="55">
        <v>6.9</v>
      </c>
      <c r="K130" s="55">
        <v>6.9</v>
      </c>
    </row>
    <row r="131" spans="1:11" ht="33.75" customHeight="1" thickBot="1">
      <c r="A131" s="144"/>
      <c r="B131" s="144"/>
      <c r="C131" s="144"/>
      <c r="D131" s="45" t="s">
        <v>48</v>
      </c>
      <c r="E131" s="45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</row>
    <row r="132" spans="1:11" ht="33.75" customHeight="1" thickBot="1">
      <c r="A132" s="144"/>
      <c r="B132" s="145"/>
      <c r="C132" s="145"/>
      <c r="D132" s="45" t="s">
        <v>49</v>
      </c>
      <c r="E132" s="45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</row>
    <row r="133" spans="1:11" ht="13.5" customHeight="1" thickBot="1">
      <c r="A133" s="144"/>
      <c r="B133" s="143"/>
      <c r="C133" s="143" t="s">
        <v>52</v>
      </c>
      <c r="D133" s="45" t="s">
        <v>44</v>
      </c>
      <c r="E133" s="47">
        <v>0</v>
      </c>
      <c r="F133" s="38">
        <f aca="true" t="shared" si="17" ref="F133:K133">F135+F136</f>
        <v>0</v>
      </c>
      <c r="G133" s="38">
        <f t="shared" si="17"/>
        <v>0</v>
      </c>
      <c r="H133" s="38">
        <f t="shared" si="17"/>
        <v>7.3</v>
      </c>
      <c r="I133" s="38">
        <f t="shared" si="17"/>
        <v>0</v>
      </c>
      <c r="J133" s="38">
        <f t="shared" si="17"/>
        <v>0</v>
      </c>
      <c r="K133" s="38">
        <f t="shared" si="17"/>
        <v>0</v>
      </c>
    </row>
    <row r="134" spans="1:11" ht="13.5" customHeight="1" thickBot="1">
      <c r="A134" s="36"/>
      <c r="B134" s="144"/>
      <c r="C134" s="144"/>
      <c r="D134" s="45" t="s">
        <v>45</v>
      </c>
      <c r="E134" s="45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</row>
    <row r="135" spans="1:11" ht="13.5" customHeight="1" thickBot="1">
      <c r="A135" s="36"/>
      <c r="B135" s="144"/>
      <c r="C135" s="144"/>
      <c r="D135" s="45" t="s">
        <v>46</v>
      </c>
      <c r="E135" s="45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</row>
    <row r="136" spans="1:11" ht="42.75" customHeight="1" thickBot="1">
      <c r="A136" s="36"/>
      <c r="B136" s="144"/>
      <c r="C136" s="144"/>
      <c r="D136" s="45" t="s">
        <v>47</v>
      </c>
      <c r="E136" s="101">
        <v>0</v>
      </c>
      <c r="F136" s="55">
        <v>0</v>
      </c>
      <c r="G136" s="55">
        <v>0</v>
      </c>
      <c r="H136" s="55">
        <v>7.3</v>
      </c>
      <c r="I136" s="55">
        <v>0</v>
      </c>
      <c r="J136" s="55">
        <v>0</v>
      </c>
      <c r="K136" s="55">
        <v>0</v>
      </c>
    </row>
    <row r="137" spans="1:11" ht="13.5" customHeight="1" thickBot="1">
      <c r="A137" s="36"/>
      <c r="B137" s="144"/>
      <c r="C137" s="144"/>
      <c r="D137" s="45" t="s">
        <v>48</v>
      </c>
      <c r="E137" s="45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</row>
    <row r="138" spans="1:11" ht="13.5" customHeight="1" thickBot="1">
      <c r="A138" s="36"/>
      <c r="B138" s="145"/>
      <c r="C138" s="145"/>
      <c r="D138" s="45" t="s">
        <v>49</v>
      </c>
      <c r="E138" s="45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</row>
    <row r="139" spans="1:11" ht="13.5" customHeight="1" thickBot="1">
      <c r="A139" s="36"/>
      <c r="B139" s="21"/>
      <c r="C139" s="21" t="s">
        <v>19</v>
      </c>
      <c r="D139" s="45"/>
      <c r="E139" s="47">
        <f>E127+E121+E115+E109+E103+E97+E91+E85</f>
        <v>1484.15</v>
      </c>
      <c r="F139" s="86">
        <f aca="true" t="shared" si="18" ref="F139:K139">F127+F121+F115+F109+F103+F97+F91+F85+F133</f>
        <v>2055.59</v>
      </c>
      <c r="G139" s="59">
        <f>G127+G121+G115+G109+G103+G97+G91+G85+G133</f>
        <v>1914.3</v>
      </c>
      <c r="H139" s="130">
        <f t="shared" si="18"/>
        <v>2611.94</v>
      </c>
      <c r="I139" s="59">
        <f t="shared" si="18"/>
        <v>1742.18</v>
      </c>
      <c r="J139" s="59">
        <f t="shared" si="18"/>
        <v>1707.18</v>
      </c>
      <c r="K139" s="59">
        <f t="shared" si="18"/>
        <v>1707.18</v>
      </c>
    </row>
    <row r="140" spans="1:11" ht="12.75" customHeight="1" thickBot="1">
      <c r="A140" s="141" t="s">
        <v>8</v>
      </c>
      <c r="B140" s="138" t="s">
        <v>23</v>
      </c>
      <c r="C140" s="149" t="s">
        <v>11</v>
      </c>
      <c r="D140" s="45" t="s">
        <v>44</v>
      </c>
      <c r="E140" s="47">
        <f>E142+E143</f>
        <v>7677.9</v>
      </c>
      <c r="F140" s="38">
        <f aca="true" t="shared" si="19" ref="F140:K140">F142+F143</f>
        <v>7722.5</v>
      </c>
      <c r="G140" s="38">
        <f t="shared" si="19"/>
        <v>7801.05</v>
      </c>
      <c r="H140" s="38">
        <f t="shared" si="19"/>
        <v>9032.5</v>
      </c>
      <c r="I140" s="38">
        <f t="shared" si="19"/>
        <v>7023.9</v>
      </c>
      <c r="J140" s="38">
        <f t="shared" si="19"/>
        <v>6828.1</v>
      </c>
      <c r="K140" s="38">
        <f t="shared" si="19"/>
        <v>6828.1</v>
      </c>
    </row>
    <row r="141" spans="1:11" ht="12.75" customHeight="1" thickBot="1">
      <c r="A141" s="142"/>
      <c r="B141" s="139"/>
      <c r="C141" s="150"/>
      <c r="D141" s="45" t="s">
        <v>45</v>
      </c>
      <c r="E141" s="45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</row>
    <row r="142" spans="1:11" ht="12.75" customHeight="1" thickBot="1">
      <c r="A142" s="142"/>
      <c r="B142" s="139"/>
      <c r="C142" s="150"/>
      <c r="D142" s="45" t="s">
        <v>46</v>
      </c>
      <c r="E142" s="100">
        <v>2720</v>
      </c>
      <c r="F142" s="57">
        <v>2351.5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</row>
    <row r="143" spans="1:14" ht="45.75" customHeight="1" thickBot="1">
      <c r="A143" s="142"/>
      <c r="B143" s="139"/>
      <c r="C143" s="150"/>
      <c r="D143" s="45" t="s">
        <v>47</v>
      </c>
      <c r="E143" s="101">
        <v>4957.9</v>
      </c>
      <c r="F143" s="55">
        <v>5371</v>
      </c>
      <c r="G143" s="55">
        <v>7801.05</v>
      </c>
      <c r="H143" s="55">
        <v>9032.5</v>
      </c>
      <c r="I143" s="55">
        <v>7023.9</v>
      </c>
      <c r="J143" s="55">
        <v>6828.1</v>
      </c>
      <c r="K143" s="55">
        <v>6828.1</v>
      </c>
      <c r="L143" s="2"/>
      <c r="M143" s="2">
        <f>F143+F149+F155+F161+F167+F173+F179+F185+F191+F197+F203</f>
        <v>6859.49</v>
      </c>
      <c r="N143" s="2">
        <f>H143+H149+H155+H161+H167+H173+H179+H185+H191+H197+H203</f>
        <v>11102.399999999998</v>
      </c>
    </row>
    <row r="144" spans="1:13" ht="12.75" customHeight="1" thickBot="1">
      <c r="A144" s="142"/>
      <c r="B144" s="139"/>
      <c r="C144" s="150"/>
      <c r="D144" s="45" t="s">
        <v>48</v>
      </c>
      <c r="E144" s="45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M144" s="2">
        <f>F142+F160+F178</f>
        <v>2451.36</v>
      </c>
    </row>
    <row r="145" spans="1:11" ht="20.25" customHeight="1" thickBot="1">
      <c r="A145" s="142"/>
      <c r="B145" s="139"/>
      <c r="C145" s="150"/>
      <c r="D145" s="45" t="s">
        <v>49</v>
      </c>
      <c r="E145" s="45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</row>
    <row r="146" spans="1:11" ht="20.25" customHeight="1" thickBot="1">
      <c r="A146" s="138"/>
      <c r="B146" s="138"/>
      <c r="C146" s="143" t="s">
        <v>22</v>
      </c>
      <c r="D146" s="45" t="s">
        <v>44</v>
      </c>
      <c r="E146" s="47">
        <v>154.3</v>
      </c>
      <c r="F146" s="38">
        <f aca="true" t="shared" si="20" ref="F146:K146">F148+F149</f>
        <v>952.43</v>
      </c>
      <c r="G146" s="38">
        <f t="shared" si="20"/>
        <v>1093.2</v>
      </c>
      <c r="H146" s="38">
        <f t="shared" si="20"/>
        <v>1068.4</v>
      </c>
      <c r="I146" s="38">
        <f t="shared" si="20"/>
        <v>1006.5</v>
      </c>
      <c r="J146" s="38">
        <f t="shared" si="20"/>
        <v>1033</v>
      </c>
      <c r="K146" s="38">
        <f t="shared" si="20"/>
        <v>1033</v>
      </c>
    </row>
    <row r="147" spans="1:11" ht="14.25" thickBot="1">
      <c r="A147" s="139"/>
      <c r="B147" s="139"/>
      <c r="C147" s="144"/>
      <c r="D147" s="45" t="s">
        <v>45</v>
      </c>
      <c r="E147" s="45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</row>
    <row r="148" spans="1:11" ht="14.25" thickBot="1">
      <c r="A148" s="139"/>
      <c r="B148" s="139"/>
      <c r="C148" s="144"/>
      <c r="D148" s="45" t="s">
        <v>46</v>
      </c>
      <c r="E148" s="45">
        <v>0</v>
      </c>
      <c r="F148" s="39">
        <v>0</v>
      </c>
      <c r="G148" s="39">
        <v>0</v>
      </c>
      <c r="H148" s="121">
        <v>0</v>
      </c>
      <c r="I148" s="121">
        <v>0</v>
      </c>
      <c r="J148" s="121">
        <v>0</v>
      </c>
      <c r="K148" s="121">
        <v>0</v>
      </c>
    </row>
    <row r="149" spans="1:12" ht="41.25" thickBot="1">
      <c r="A149" s="139"/>
      <c r="B149" s="139"/>
      <c r="C149" s="144"/>
      <c r="D149" s="45" t="s">
        <v>47</v>
      </c>
      <c r="E149" s="101">
        <v>94.3</v>
      </c>
      <c r="F149" s="55">
        <v>952.43</v>
      </c>
      <c r="G149" s="55">
        <v>1093.2</v>
      </c>
      <c r="H149" s="55">
        <v>1068.4</v>
      </c>
      <c r="I149" s="55">
        <v>1006.5</v>
      </c>
      <c r="J149" s="55">
        <v>1033</v>
      </c>
      <c r="K149" s="55">
        <v>1033</v>
      </c>
      <c r="L149" s="2"/>
    </row>
    <row r="150" spans="1:11" ht="27.75" thickBot="1">
      <c r="A150" s="139"/>
      <c r="B150" s="139"/>
      <c r="C150" s="144"/>
      <c r="D150" s="45" t="s">
        <v>48</v>
      </c>
      <c r="E150" s="45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</row>
    <row r="151" spans="1:11" ht="27.75" thickBot="1">
      <c r="A151" s="140"/>
      <c r="B151" s="140"/>
      <c r="C151" s="145"/>
      <c r="D151" s="45" t="s">
        <v>49</v>
      </c>
      <c r="E151" s="45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</row>
    <row r="152" spans="1:11" ht="14.25" thickBot="1">
      <c r="A152" s="138"/>
      <c r="B152" s="138"/>
      <c r="C152" s="143" t="s">
        <v>13</v>
      </c>
      <c r="D152" s="45" t="s">
        <v>44</v>
      </c>
      <c r="E152" s="47">
        <v>97</v>
      </c>
      <c r="F152" s="38">
        <f aca="true" t="shared" si="21" ref="F152:K152">F155</f>
        <v>110.73</v>
      </c>
      <c r="G152" s="38">
        <f t="shared" si="21"/>
        <v>102.6</v>
      </c>
      <c r="H152" s="38">
        <f t="shared" si="21"/>
        <v>111</v>
      </c>
      <c r="I152" s="38">
        <f t="shared" si="21"/>
        <v>111</v>
      </c>
      <c r="J152" s="38">
        <f t="shared" si="21"/>
        <v>111</v>
      </c>
      <c r="K152" s="38">
        <f t="shared" si="21"/>
        <v>111</v>
      </c>
    </row>
    <row r="153" spans="1:11" ht="14.25" thickBot="1">
      <c r="A153" s="139"/>
      <c r="B153" s="139"/>
      <c r="C153" s="144"/>
      <c r="D153" s="45" t="s">
        <v>45</v>
      </c>
      <c r="E153" s="45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</row>
    <row r="154" spans="1:11" ht="14.25" thickBot="1">
      <c r="A154" s="139"/>
      <c r="B154" s="139"/>
      <c r="C154" s="144"/>
      <c r="D154" s="45" t="s">
        <v>46</v>
      </c>
      <c r="E154" s="45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</row>
    <row r="155" spans="1:11" ht="41.25" thickBot="1">
      <c r="A155" s="139"/>
      <c r="B155" s="139"/>
      <c r="C155" s="144"/>
      <c r="D155" s="45" t="s">
        <v>47</v>
      </c>
      <c r="E155" s="101">
        <v>97</v>
      </c>
      <c r="F155" s="55">
        <v>110.73</v>
      </c>
      <c r="G155" s="55">
        <v>102.6</v>
      </c>
      <c r="H155" s="55">
        <v>111</v>
      </c>
      <c r="I155" s="55">
        <v>111</v>
      </c>
      <c r="J155" s="55">
        <v>111</v>
      </c>
      <c r="K155" s="55">
        <v>111</v>
      </c>
    </row>
    <row r="156" spans="1:11" ht="27.75" thickBot="1">
      <c r="A156" s="139"/>
      <c r="B156" s="139"/>
      <c r="C156" s="144"/>
      <c r="D156" s="45" t="s">
        <v>48</v>
      </c>
      <c r="E156" s="45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</row>
    <row r="157" spans="1:11" ht="27.75" thickBot="1">
      <c r="A157" s="140"/>
      <c r="B157" s="140"/>
      <c r="C157" s="145"/>
      <c r="D157" s="45" t="s">
        <v>49</v>
      </c>
      <c r="E157" s="45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</row>
    <row r="158" spans="1:11" ht="15" customHeight="1" thickBot="1">
      <c r="A158" s="143"/>
      <c r="B158" s="143"/>
      <c r="C158" s="143" t="s">
        <v>14</v>
      </c>
      <c r="D158" s="45" t="s">
        <v>44</v>
      </c>
      <c r="E158" s="47">
        <v>163.1</v>
      </c>
      <c r="F158" s="38">
        <f aca="true" t="shared" si="22" ref="F158:K158">F160+F161</f>
        <v>129.34</v>
      </c>
      <c r="G158" s="38">
        <f t="shared" si="22"/>
        <v>122.14</v>
      </c>
      <c r="H158" s="38">
        <f t="shared" si="22"/>
        <v>123.27</v>
      </c>
      <c r="I158" s="38">
        <f t="shared" si="22"/>
        <v>123.27</v>
      </c>
      <c r="J158" s="38">
        <f t="shared" si="22"/>
        <v>123.27</v>
      </c>
      <c r="K158" s="38">
        <f t="shared" si="22"/>
        <v>123.27</v>
      </c>
    </row>
    <row r="159" spans="1:11" ht="15.75" customHeight="1" thickBot="1">
      <c r="A159" s="144"/>
      <c r="B159" s="144"/>
      <c r="C159" s="144"/>
      <c r="D159" s="45" t="s">
        <v>45</v>
      </c>
      <c r="E159" s="45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</row>
    <row r="160" spans="1:11" ht="20.25" customHeight="1" thickBot="1">
      <c r="A160" s="144"/>
      <c r="B160" s="144"/>
      <c r="C160" s="144"/>
      <c r="D160" s="45" t="s">
        <v>46</v>
      </c>
      <c r="E160" s="100">
        <v>135</v>
      </c>
      <c r="F160" s="57">
        <v>99.86</v>
      </c>
      <c r="G160" s="57">
        <v>95.44</v>
      </c>
      <c r="H160" s="57">
        <v>97.97</v>
      </c>
      <c r="I160" s="57">
        <v>97.97</v>
      </c>
      <c r="J160" s="57">
        <v>97.97</v>
      </c>
      <c r="K160" s="57">
        <v>97.97</v>
      </c>
    </row>
    <row r="161" spans="1:11" ht="44.25" customHeight="1" thickBot="1">
      <c r="A161" s="144"/>
      <c r="B161" s="144"/>
      <c r="C161" s="144"/>
      <c r="D161" s="45" t="s">
        <v>47</v>
      </c>
      <c r="E161" s="101">
        <v>28.1</v>
      </c>
      <c r="F161" s="55">
        <v>29.48</v>
      </c>
      <c r="G161" s="55">
        <v>26.7</v>
      </c>
      <c r="H161" s="55">
        <v>25.3</v>
      </c>
      <c r="I161" s="55">
        <v>25.3</v>
      </c>
      <c r="J161" s="55">
        <v>25.3</v>
      </c>
      <c r="K161" s="55">
        <v>25.3</v>
      </c>
    </row>
    <row r="162" spans="1:11" ht="20.25" customHeight="1" thickBot="1">
      <c r="A162" s="144"/>
      <c r="B162" s="144"/>
      <c r="C162" s="144"/>
      <c r="D162" s="45" t="s">
        <v>48</v>
      </c>
      <c r="E162" s="45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</row>
    <row r="163" spans="1:11" ht="18.75" customHeight="1" thickBot="1">
      <c r="A163" s="145"/>
      <c r="B163" s="145"/>
      <c r="C163" s="145"/>
      <c r="D163" s="45" t="s">
        <v>49</v>
      </c>
      <c r="E163" s="45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</row>
    <row r="164" spans="1:11" ht="23.25" customHeight="1" thickBot="1">
      <c r="A164" s="143"/>
      <c r="B164" s="143"/>
      <c r="C164" s="143" t="s">
        <v>16</v>
      </c>
      <c r="D164" s="45" t="s">
        <v>44</v>
      </c>
      <c r="E164" s="47">
        <v>0</v>
      </c>
      <c r="F164" s="38">
        <v>0</v>
      </c>
      <c r="G164" s="38">
        <v>0</v>
      </c>
      <c r="H164" s="38">
        <v>0</v>
      </c>
      <c r="I164" s="38">
        <f>I167</f>
        <v>0</v>
      </c>
      <c r="J164" s="38">
        <f>J167</f>
        <v>0</v>
      </c>
      <c r="K164" s="38">
        <f>K167</f>
        <v>0</v>
      </c>
    </row>
    <row r="165" spans="1:11" ht="16.5" customHeight="1" thickBot="1">
      <c r="A165" s="144"/>
      <c r="B165" s="144"/>
      <c r="C165" s="144"/>
      <c r="D165" s="45" t="s">
        <v>45</v>
      </c>
      <c r="E165" s="45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</row>
    <row r="166" spans="1:11" ht="15" customHeight="1" thickBot="1">
      <c r="A166" s="144"/>
      <c r="B166" s="144"/>
      <c r="C166" s="144"/>
      <c r="D166" s="45" t="s">
        <v>46</v>
      </c>
      <c r="E166" s="45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</row>
    <row r="167" spans="1:11" ht="40.5" customHeight="1" thickBot="1">
      <c r="A167" s="144"/>
      <c r="B167" s="144"/>
      <c r="C167" s="144"/>
      <c r="D167" s="45" t="s">
        <v>47</v>
      </c>
      <c r="E167" s="101"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</row>
    <row r="168" spans="1:11" ht="15" customHeight="1" thickBot="1">
      <c r="A168" s="144"/>
      <c r="B168" s="144"/>
      <c r="C168" s="144"/>
      <c r="D168" s="45" t="s">
        <v>48</v>
      </c>
      <c r="E168" s="45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</row>
    <row r="169" spans="1:11" ht="15" customHeight="1" thickBot="1">
      <c r="A169" s="145"/>
      <c r="B169" s="145"/>
      <c r="C169" s="145"/>
      <c r="D169" s="45" t="s">
        <v>49</v>
      </c>
      <c r="E169" s="45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</row>
    <row r="170" spans="1:11" ht="15.75" customHeight="1" thickBot="1">
      <c r="A170" s="143"/>
      <c r="B170" s="143"/>
      <c r="C170" s="143" t="s">
        <v>3</v>
      </c>
      <c r="D170" s="45" t="s">
        <v>44</v>
      </c>
      <c r="E170" s="47">
        <v>9.6</v>
      </c>
      <c r="F170" s="38">
        <f>F172+F173+F171</f>
        <v>32.84</v>
      </c>
      <c r="G170" s="38">
        <f>G172+G173</f>
        <v>0</v>
      </c>
      <c r="H170" s="38">
        <f>H172+H173</f>
        <v>0.6</v>
      </c>
      <c r="I170" s="38">
        <f>I172+I173</f>
        <v>0</v>
      </c>
      <c r="J170" s="38">
        <f>J172+J173</f>
        <v>0</v>
      </c>
      <c r="K170" s="38">
        <f>K172+K173</f>
        <v>0</v>
      </c>
    </row>
    <row r="171" spans="1:11" ht="15.75" customHeight="1" thickBot="1">
      <c r="A171" s="144"/>
      <c r="B171" s="144"/>
      <c r="C171" s="144"/>
      <c r="D171" s="45" t="s">
        <v>45</v>
      </c>
      <c r="E171" s="45">
        <v>0</v>
      </c>
      <c r="F171" s="57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</row>
    <row r="172" spans="1:11" ht="17.25" customHeight="1" thickBot="1">
      <c r="A172" s="144"/>
      <c r="B172" s="144"/>
      <c r="C172" s="144"/>
      <c r="D172" s="45" t="s">
        <v>46</v>
      </c>
      <c r="E172" s="45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</row>
    <row r="173" spans="1:11" ht="42.75" customHeight="1" thickBot="1">
      <c r="A173" s="144"/>
      <c r="B173" s="144"/>
      <c r="C173" s="144"/>
      <c r="D173" s="45" t="s">
        <v>47</v>
      </c>
      <c r="E173" s="101">
        <v>30</v>
      </c>
      <c r="F173" s="55">
        <v>32.84</v>
      </c>
      <c r="G173" s="55">
        <v>0</v>
      </c>
      <c r="H173" s="55">
        <v>0.6</v>
      </c>
      <c r="I173" s="55">
        <v>0</v>
      </c>
      <c r="J173" s="55">
        <v>0</v>
      </c>
      <c r="K173" s="55">
        <v>0</v>
      </c>
    </row>
    <row r="174" spans="1:11" ht="15.75" customHeight="1" thickBot="1">
      <c r="A174" s="144"/>
      <c r="B174" s="144"/>
      <c r="C174" s="144"/>
      <c r="D174" s="45" t="s">
        <v>48</v>
      </c>
      <c r="E174" s="45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</row>
    <row r="175" spans="1:11" ht="16.5" customHeight="1" thickBot="1">
      <c r="A175" s="145"/>
      <c r="B175" s="145"/>
      <c r="C175" s="145"/>
      <c r="D175" s="45" t="s">
        <v>49</v>
      </c>
      <c r="E175" s="45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</row>
    <row r="176" spans="1:11" ht="16.5" customHeight="1" thickBot="1">
      <c r="A176" s="143"/>
      <c r="B176" s="143"/>
      <c r="C176" s="143" t="s">
        <v>15</v>
      </c>
      <c r="D176" s="45" t="s">
        <v>44</v>
      </c>
      <c r="E176" s="47">
        <f>E178+E179</f>
        <v>39.769999999999996</v>
      </c>
      <c r="F176" s="38">
        <f aca="true" t="shared" si="23" ref="F176:K176">F178+F179</f>
        <v>3.85</v>
      </c>
      <c r="G176" s="38">
        <f t="shared" si="23"/>
        <v>1.6</v>
      </c>
      <c r="H176" s="38">
        <f t="shared" si="23"/>
        <v>47.8</v>
      </c>
      <c r="I176" s="38">
        <f t="shared" si="23"/>
        <v>41.3</v>
      </c>
      <c r="J176" s="38">
        <f t="shared" si="23"/>
        <v>41.3</v>
      </c>
      <c r="K176" s="38">
        <f t="shared" si="23"/>
        <v>41.3</v>
      </c>
    </row>
    <row r="177" spans="1:11" ht="16.5" customHeight="1" thickBot="1">
      <c r="A177" s="144"/>
      <c r="B177" s="144"/>
      <c r="C177" s="144"/>
      <c r="D177" s="45" t="s">
        <v>45</v>
      </c>
      <c r="E177" s="45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</row>
    <row r="178" spans="1:11" ht="16.5" customHeight="1" thickBot="1">
      <c r="A178" s="144"/>
      <c r="B178" s="144"/>
      <c r="C178" s="144"/>
      <c r="D178" s="45" t="s">
        <v>46</v>
      </c>
      <c r="E178" s="100">
        <v>38.37</v>
      </c>
      <c r="F178" s="57">
        <v>0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</row>
    <row r="179" spans="1:11" ht="51.75" customHeight="1" thickBot="1">
      <c r="A179" s="144"/>
      <c r="B179" s="144"/>
      <c r="C179" s="144"/>
      <c r="D179" s="45" t="s">
        <v>47</v>
      </c>
      <c r="E179" s="101">
        <v>1.4</v>
      </c>
      <c r="F179" s="55">
        <v>3.85</v>
      </c>
      <c r="G179" s="55">
        <v>1.6</v>
      </c>
      <c r="H179" s="55">
        <v>47.8</v>
      </c>
      <c r="I179" s="55">
        <v>41.3</v>
      </c>
      <c r="J179" s="55">
        <v>41.3</v>
      </c>
      <c r="K179" s="55">
        <v>41.3</v>
      </c>
    </row>
    <row r="180" spans="1:11" ht="16.5" customHeight="1" thickBot="1">
      <c r="A180" s="144"/>
      <c r="B180" s="144"/>
      <c r="C180" s="144"/>
      <c r="D180" s="45" t="s">
        <v>48</v>
      </c>
      <c r="E180" s="45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</row>
    <row r="181" spans="1:11" ht="16.5" customHeight="1" thickBot="1">
      <c r="A181" s="145"/>
      <c r="B181" s="145"/>
      <c r="C181" s="145"/>
      <c r="D181" s="45" t="s">
        <v>49</v>
      </c>
      <c r="E181" s="45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</row>
    <row r="182" spans="1:11" ht="18" customHeight="1" thickBot="1">
      <c r="A182" s="143"/>
      <c r="B182" s="143"/>
      <c r="C182" s="143" t="s">
        <v>24</v>
      </c>
      <c r="D182" s="45" t="s">
        <v>44</v>
      </c>
      <c r="E182" s="47">
        <v>86.86</v>
      </c>
      <c r="F182" s="38">
        <v>0</v>
      </c>
      <c r="G182" s="38">
        <f>G183</f>
        <v>0</v>
      </c>
      <c r="H182" s="38">
        <v>0</v>
      </c>
      <c r="I182" s="38">
        <f>I185</f>
        <v>0</v>
      </c>
      <c r="J182" s="38">
        <f>J185</f>
        <v>0</v>
      </c>
      <c r="K182" s="38">
        <f>K185</f>
        <v>0</v>
      </c>
    </row>
    <row r="183" spans="1:11" ht="18" customHeight="1" thickBot="1">
      <c r="A183" s="144"/>
      <c r="B183" s="144"/>
      <c r="C183" s="144"/>
      <c r="D183" s="45" t="s">
        <v>45</v>
      </c>
      <c r="E183" s="115">
        <v>86.86</v>
      </c>
      <c r="F183" s="39">
        <v>0</v>
      </c>
      <c r="G183" s="117">
        <v>0</v>
      </c>
      <c r="H183" s="118">
        <v>0</v>
      </c>
      <c r="I183" s="39">
        <v>0</v>
      </c>
      <c r="J183" s="39">
        <v>0</v>
      </c>
      <c r="K183" s="39">
        <v>0</v>
      </c>
    </row>
    <row r="184" spans="1:11" ht="18" customHeight="1" thickBot="1">
      <c r="A184" s="144"/>
      <c r="B184" s="144"/>
      <c r="C184" s="144"/>
      <c r="D184" s="45" t="s">
        <v>46</v>
      </c>
      <c r="E184" s="45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</row>
    <row r="185" spans="1:11" ht="18" customHeight="1" thickBot="1">
      <c r="A185" s="144"/>
      <c r="B185" s="144"/>
      <c r="C185" s="144"/>
      <c r="D185" s="45" t="s">
        <v>47</v>
      </c>
      <c r="E185" s="101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</row>
    <row r="186" spans="1:11" ht="18" customHeight="1" thickBot="1">
      <c r="A186" s="144"/>
      <c r="B186" s="144"/>
      <c r="C186" s="144"/>
      <c r="D186" s="45" t="s">
        <v>48</v>
      </c>
      <c r="E186" s="45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</row>
    <row r="187" spans="1:11" ht="18" customHeight="1" thickBot="1">
      <c r="A187" s="145"/>
      <c r="B187" s="145"/>
      <c r="C187" s="145"/>
      <c r="D187" s="45" t="s">
        <v>49</v>
      </c>
      <c r="E187" s="45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</row>
    <row r="188" spans="1:11" ht="17.25" customHeight="1" thickBot="1">
      <c r="A188" s="143"/>
      <c r="B188" s="143"/>
      <c r="C188" s="143" t="s">
        <v>17</v>
      </c>
      <c r="D188" s="45" t="s">
        <v>44</v>
      </c>
      <c r="E188" s="47">
        <f>E191</f>
        <v>251.3</v>
      </c>
      <c r="F188" s="38">
        <f>F191+F190+F189</f>
        <v>187.16</v>
      </c>
      <c r="G188" s="38">
        <f>G191+G190</f>
        <v>266.26</v>
      </c>
      <c r="H188" s="38">
        <f>H191</f>
        <v>216.5</v>
      </c>
      <c r="I188" s="38">
        <f>I191</f>
        <v>73.17</v>
      </c>
      <c r="J188" s="38">
        <f>J191</f>
        <v>68.07</v>
      </c>
      <c r="K188" s="38">
        <f>K191</f>
        <v>68.07</v>
      </c>
    </row>
    <row r="189" spans="1:11" ht="17.25" customHeight="1" thickBot="1">
      <c r="A189" s="144"/>
      <c r="B189" s="144"/>
      <c r="C189" s="144"/>
      <c r="D189" s="45" t="s">
        <v>45</v>
      </c>
      <c r="E189" s="45">
        <v>0</v>
      </c>
      <c r="F189" s="57">
        <v>13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</row>
    <row r="190" spans="1:11" ht="17.25" customHeight="1" thickBot="1">
      <c r="A190" s="144"/>
      <c r="B190" s="144"/>
      <c r="C190" s="144"/>
      <c r="D190" s="45" t="s">
        <v>46</v>
      </c>
      <c r="E190" s="45">
        <v>0</v>
      </c>
      <c r="F190" s="39">
        <v>0</v>
      </c>
      <c r="G190" s="119">
        <v>39.6</v>
      </c>
      <c r="H190" s="39">
        <v>0</v>
      </c>
      <c r="I190" s="39">
        <v>0</v>
      </c>
      <c r="J190" s="39">
        <v>0</v>
      </c>
      <c r="K190" s="39">
        <v>0</v>
      </c>
    </row>
    <row r="191" spans="1:11" ht="43.5" customHeight="1" thickBot="1">
      <c r="A191" s="144"/>
      <c r="B191" s="144"/>
      <c r="C191" s="144"/>
      <c r="D191" s="45" t="s">
        <v>47</v>
      </c>
      <c r="E191" s="101">
        <v>251.3</v>
      </c>
      <c r="F191" s="55">
        <v>174.16</v>
      </c>
      <c r="G191" s="55">
        <v>226.66</v>
      </c>
      <c r="H191" s="55">
        <v>216.5</v>
      </c>
      <c r="I191" s="55">
        <v>73.17</v>
      </c>
      <c r="J191" s="55">
        <v>68.07</v>
      </c>
      <c r="K191" s="55">
        <v>68.07</v>
      </c>
    </row>
    <row r="192" spans="1:11" ht="17.25" customHeight="1" thickBot="1">
      <c r="A192" s="144"/>
      <c r="B192" s="144"/>
      <c r="C192" s="144"/>
      <c r="D192" s="45" t="s">
        <v>48</v>
      </c>
      <c r="E192" s="45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</row>
    <row r="193" spans="1:11" ht="17.25" customHeight="1" thickBot="1">
      <c r="A193" s="145"/>
      <c r="B193" s="145"/>
      <c r="C193" s="145"/>
      <c r="D193" s="45" t="s">
        <v>49</v>
      </c>
      <c r="E193" s="45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</row>
    <row r="194" spans="1:11" ht="17.25" customHeight="1" thickBot="1">
      <c r="A194" s="143"/>
      <c r="B194" s="143"/>
      <c r="C194" s="143" t="s">
        <v>25</v>
      </c>
      <c r="D194" s="45" t="s">
        <v>44</v>
      </c>
      <c r="E194" s="47">
        <v>140</v>
      </c>
      <c r="F194" s="38">
        <f aca="true" t="shared" si="24" ref="F194:K194">F195+F196+F197</f>
        <v>314.9</v>
      </c>
      <c r="G194" s="38">
        <f t="shared" si="24"/>
        <v>144.3</v>
      </c>
      <c r="H194" s="38">
        <f t="shared" si="24"/>
        <v>134.77</v>
      </c>
      <c r="I194" s="38">
        <f t="shared" si="24"/>
        <v>250</v>
      </c>
      <c r="J194" s="38">
        <f t="shared" si="24"/>
        <v>250</v>
      </c>
      <c r="K194" s="38">
        <f t="shared" si="24"/>
        <v>250</v>
      </c>
    </row>
    <row r="195" spans="1:11" ht="17.25" customHeight="1" thickBot="1">
      <c r="A195" s="144"/>
      <c r="B195" s="144"/>
      <c r="C195" s="144"/>
      <c r="D195" s="45" t="s">
        <v>45</v>
      </c>
      <c r="E195" s="45">
        <v>0</v>
      </c>
      <c r="F195" s="57">
        <v>129.9</v>
      </c>
      <c r="G195" s="119">
        <v>14.3</v>
      </c>
      <c r="H195" s="125">
        <v>9.28</v>
      </c>
      <c r="I195" s="39">
        <v>0</v>
      </c>
      <c r="J195" s="39">
        <v>0</v>
      </c>
      <c r="K195" s="39">
        <v>0</v>
      </c>
    </row>
    <row r="196" spans="1:11" ht="17.25" customHeight="1" thickBot="1">
      <c r="A196" s="144"/>
      <c r="B196" s="144"/>
      <c r="C196" s="144"/>
      <c r="D196" s="45" t="s">
        <v>46</v>
      </c>
      <c r="E196" s="45">
        <v>0</v>
      </c>
      <c r="F196" s="39">
        <v>0</v>
      </c>
      <c r="G196" s="39">
        <v>0</v>
      </c>
      <c r="H196" s="125">
        <v>0.49</v>
      </c>
      <c r="I196" s="39">
        <v>0</v>
      </c>
      <c r="J196" s="39">
        <v>0</v>
      </c>
      <c r="K196" s="39">
        <v>0</v>
      </c>
    </row>
    <row r="197" spans="1:11" ht="53.25" customHeight="1" thickBot="1">
      <c r="A197" s="144"/>
      <c r="B197" s="144"/>
      <c r="C197" s="144"/>
      <c r="D197" s="45" t="s">
        <v>47</v>
      </c>
      <c r="E197" s="101">
        <v>140</v>
      </c>
      <c r="F197" s="55">
        <v>185</v>
      </c>
      <c r="G197" s="55">
        <v>130</v>
      </c>
      <c r="H197" s="55">
        <v>125</v>
      </c>
      <c r="I197" s="55">
        <v>250</v>
      </c>
      <c r="J197" s="55">
        <v>250</v>
      </c>
      <c r="K197" s="55">
        <v>250</v>
      </c>
    </row>
    <row r="198" spans="1:11" ht="15.75" customHeight="1" thickBot="1">
      <c r="A198" s="144"/>
      <c r="B198" s="144"/>
      <c r="C198" s="144"/>
      <c r="D198" s="45" t="s">
        <v>48</v>
      </c>
      <c r="E198" s="45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</row>
    <row r="199" spans="1:11" ht="18" customHeight="1" thickBot="1">
      <c r="A199" s="145"/>
      <c r="B199" s="145"/>
      <c r="C199" s="145"/>
      <c r="D199" s="45" t="s">
        <v>49</v>
      </c>
      <c r="E199" s="45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</row>
    <row r="200" spans="1:11" ht="18.75" customHeight="1" thickBot="1">
      <c r="A200" s="143"/>
      <c r="B200" s="143"/>
      <c r="C200" s="143" t="s">
        <v>53</v>
      </c>
      <c r="D200" s="45" t="s">
        <v>44</v>
      </c>
      <c r="E200" s="47">
        <v>0</v>
      </c>
      <c r="F200" s="38">
        <v>0</v>
      </c>
      <c r="G200" s="38">
        <f>G203</f>
        <v>371.8</v>
      </c>
      <c r="H200" s="38">
        <f>H203</f>
        <v>475.3</v>
      </c>
      <c r="I200" s="38">
        <f>I203</f>
        <v>0</v>
      </c>
      <c r="J200" s="38">
        <f>J203</f>
        <v>0</v>
      </c>
      <c r="K200" s="38">
        <f>K203</f>
        <v>0</v>
      </c>
    </row>
    <row r="201" spans="1:11" ht="14.25" thickBot="1">
      <c r="A201" s="144"/>
      <c r="B201" s="144"/>
      <c r="C201" s="144"/>
      <c r="D201" s="45" t="s">
        <v>45</v>
      </c>
      <c r="E201" s="45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</row>
    <row r="202" spans="1:11" ht="14.25" thickBot="1">
      <c r="A202" s="144"/>
      <c r="B202" s="144"/>
      <c r="C202" s="144"/>
      <c r="D202" s="45" t="s">
        <v>46</v>
      </c>
      <c r="E202" s="45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</row>
    <row r="203" spans="1:11" ht="41.25" thickBot="1">
      <c r="A203" s="144"/>
      <c r="B203" s="144"/>
      <c r="C203" s="144"/>
      <c r="D203" s="45" t="s">
        <v>47</v>
      </c>
      <c r="E203" s="101">
        <v>0</v>
      </c>
      <c r="F203" s="55">
        <v>0</v>
      </c>
      <c r="G203" s="55">
        <v>371.8</v>
      </c>
      <c r="H203" s="55">
        <v>475.3</v>
      </c>
      <c r="I203" s="55">
        <v>0</v>
      </c>
      <c r="J203" s="55">
        <v>0</v>
      </c>
      <c r="K203" s="55">
        <v>0</v>
      </c>
    </row>
    <row r="204" spans="1:11" ht="27.75" thickBot="1">
      <c r="A204" s="144"/>
      <c r="B204" s="144"/>
      <c r="C204" s="144"/>
      <c r="D204" s="45" t="s">
        <v>48</v>
      </c>
      <c r="E204" s="45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</row>
    <row r="205" spans="1:11" ht="27.75" thickBot="1">
      <c r="A205" s="145"/>
      <c r="B205" s="145"/>
      <c r="C205" s="145"/>
      <c r="D205" s="45" t="s">
        <v>49</v>
      </c>
      <c r="E205" s="45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</row>
    <row r="206" spans="1:11" ht="18" customHeight="1" thickBot="1">
      <c r="A206" s="23"/>
      <c r="B206" s="23"/>
      <c r="C206" s="19" t="s">
        <v>19</v>
      </c>
      <c r="D206" s="9"/>
      <c r="E206" s="47">
        <f>E200+E194+E188+E182+E176+E170+E164+E158+E152+E146+E140</f>
        <v>8619.83</v>
      </c>
      <c r="F206" s="38">
        <f aca="true" t="shared" si="25" ref="F206:K206">F200+F194+F188+F182+F176+F170+F164+F158+F152+F146+F140</f>
        <v>9453.75</v>
      </c>
      <c r="G206" s="38">
        <f>G200+G194+G188+G182+G176+G170+G164+G158+G152+G146+G140</f>
        <v>9902.95</v>
      </c>
      <c r="H206" s="38">
        <f t="shared" si="25"/>
        <v>11210.14</v>
      </c>
      <c r="I206" s="38">
        <f>I200+I194+I188+I182+I176+I170+I164+I158+I152+I146+I140</f>
        <v>8629.14</v>
      </c>
      <c r="J206" s="38">
        <f t="shared" si="25"/>
        <v>8454.74</v>
      </c>
      <c r="K206" s="38">
        <f t="shared" si="25"/>
        <v>8454.74</v>
      </c>
    </row>
    <row r="207" spans="1:11" ht="22.5" customHeight="1" thickBot="1">
      <c r="A207" s="138" t="s">
        <v>8</v>
      </c>
      <c r="B207" s="138" t="s">
        <v>54</v>
      </c>
      <c r="C207" s="149" t="s">
        <v>11</v>
      </c>
      <c r="D207" s="45" t="s">
        <v>44</v>
      </c>
      <c r="E207" s="47">
        <f>E209+E210</f>
        <v>5816</v>
      </c>
      <c r="F207" s="38">
        <f aca="true" t="shared" si="26" ref="F207:K207">F209+F210</f>
        <v>5778.68</v>
      </c>
      <c r="G207" s="38">
        <f t="shared" si="26"/>
        <v>5924.92</v>
      </c>
      <c r="H207" s="38">
        <f t="shared" si="26"/>
        <v>5903.7</v>
      </c>
      <c r="I207" s="38">
        <f t="shared" si="26"/>
        <v>4970.4</v>
      </c>
      <c r="J207" s="38">
        <f t="shared" si="26"/>
        <v>4833</v>
      </c>
      <c r="K207" s="38">
        <f t="shared" si="26"/>
        <v>4833</v>
      </c>
    </row>
    <row r="208" spans="1:12" ht="24" customHeight="1" thickBot="1">
      <c r="A208" s="139"/>
      <c r="B208" s="139"/>
      <c r="C208" s="150"/>
      <c r="D208" s="45" t="s">
        <v>45</v>
      </c>
      <c r="E208" s="45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2"/>
    </row>
    <row r="209" spans="1:13" ht="27" customHeight="1" thickBot="1">
      <c r="A209" s="139"/>
      <c r="B209" s="139"/>
      <c r="C209" s="34"/>
      <c r="D209" s="45" t="s">
        <v>46</v>
      </c>
      <c r="E209" s="100">
        <v>280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M209" s="2"/>
    </row>
    <row r="210" spans="1:14" ht="45.75" customHeight="1" thickBot="1">
      <c r="A210" s="139"/>
      <c r="B210" s="139"/>
      <c r="C210" s="34"/>
      <c r="D210" s="45" t="s">
        <v>47</v>
      </c>
      <c r="E210" s="101">
        <v>5536</v>
      </c>
      <c r="F210" s="55">
        <v>5778.68</v>
      </c>
      <c r="G210" s="55">
        <v>5924.92</v>
      </c>
      <c r="H210" s="55">
        <v>5903.7</v>
      </c>
      <c r="I210" s="55">
        <v>4970.4</v>
      </c>
      <c r="J210" s="55">
        <v>4833</v>
      </c>
      <c r="K210" s="55">
        <v>4833</v>
      </c>
      <c r="M210" s="2"/>
      <c r="N210" s="2">
        <f>H210+H216+H222+H228+H234+H240+H246+H252+H258+H264+H270</f>
        <v>7333</v>
      </c>
    </row>
    <row r="211" spans="1:11" ht="28.5" customHeight="1" thickBot="1">
      <c r="A211" s="139"/>
      <c r="B211" s="139"/>
      <c r="C211" s="34"/>
      <c r="D211" s="45" t="s">
        <v>48</v>
      </c>
      <c r="E211" s="45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</row>
    <row r="212" spans="1:12" ht="36.75" customHeight="1" thickBot="1">
      <c r="A212" s="140"/>
      <c r="B212" s="140"/>
      <c r="C212" s="34"/>
      <c r="D212" s="45" t="s">
        <v>49</v>
      </c>
      <c r="E212" s="45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2"/>
    </row>
    <row r="213" spans="1:11" ht="48.75" customHeight="1">
      <c r="A213" s="32"/>
      <c r="B213" s="32"/>
      <c r="C213" s="34" t="s">
        <v>22</v>
      </c>
      <c r="D213" s="45" t="s">
        <v>44</v>
      </c>
      <c r="E213" s="47">
        <v>326.2</v>
      </c>
      <c r="F213" s="87">
        <f>F216</f>
        <v>439.96</v>
      </c>
      <c r="G213" s="58">
        <f>G216+G215</f>
        <v>501.13</v>
      </c>
      <c r="H213" s="58">
        <f>H216+H215</f>
        <v>499.8</v>
      </c>
      <c r="I213" s="58">
        <f>I216+I215</f>
        <v>497.3</v>
      </c>
      <c r="J213" s="58">
        <f>J216+J215</f>
        <v>497.3</v>
      </c>
      <c r="K213" s="58">
        <f>K216+K215</f>
        <v>497.3</v>
      </c>
    </row>
    <row r="214" spans="1:11" ht="17.25" customHeight="1" thickBot="1">
      <c r="A214" s="32"/>
      <c r="B214" s="32"/>
      <c r="C214" s="34"/>
      <c r="D214" s="45" t="s">
        <v>45</v>
      </c>
      <c r="E214" s="45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</row>
    <row r="215" spans="1:11" ht="15.75" customHeight="1" thickBot="1">
      <c r="A215" s="32"/>
      <c r="B215" s="32"/>
      <c r="C215" s="34"/>
      <c r="D215" s="45" t="s">
        <v>46</v>
      </c>
      <c r="E215" s="45">
        <v>0</v>
      </c>
      <c r="F215" s="39">
        <v>0</v>
      </c>
      <c r="G215" s="39">
        <v>0</v>
      </c>
      <c r="H215" s="121">
        <v>0</v>
      </c>
      <c r="I215" s="121">
        <v>0</v>
      </c>
      <c r="J215" s="121">
        <v>0</v>
      </c>
      <c r="K215" s="121">
        <v>0</v>
      </c>
    </row>
    <row r="216" spans="1:11" ht="45.75" customHeight="1" thickBot="1">
      <c r="A216" s="32"/>
      <c r="B216" s="32"/>
      <c r="C216" s="34"/>
      <c r="D216" s="45" t="s">
        <v>47</v>
      </c>
      <c r="E216" s="101">
        <v>296.2</v>
      </c>
      <c r="F216" s="88">
        <v>439.96</v>
      </c>
      <c r="G216" s="55">
        <v>501.13</v>
      </c>
      <c r="H216" s="55">
        <v>499.8</v>
      </c>
      <c r="I216" s="55">
        <v>497.3</v>
      </c>
      <c r="J216" s="55">
        <v>497.3</v>
      </c>
      <c r="K216" s="55">
        <v>497.3</v>
      </c>
    </row>
    <row r="217" spans="1:11" ht="27.75" customHeight="1" thickBot="1">
      <c r="A217" s="32"/>
      <c r="B217" s="32"/>
      <c r="C217" s="34"/>
      <c r="D217" s="45" t="s">
        <v>48</v>
      </c>
      <c r="E217" s="45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</row>
    <row r="218" spans="1:11" ht="27" customHeight="1" thickBot="1">
      <c r="A218" s="10"/>
      <c r="B218" s="10"/>
      <c r="C218" s="12"/>
      <c r="D218" s="45" t="s">
        <v>49</v>
      </c>
      <c r="E218" s="45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</row>
    <row r="219" spans="1:12" ht="79.5" customHeight="1" thickBot="1">
      <c r="A219" s="138"/>
      <c r="B219" s="138"/>
      <c r="C219" s="143" t="s">
        <v>28</v>
      </c>
      <c r="D219" s="45" t="s">
        <v>44</v>
      </c>
      <c r="E219" s="47">
        <v>19</v>
      </c>
      <c r="F219" s="38">
        <f>F222</f>
        <v>19</v>
      </c>
      <c r="G219" s="38">
        <f>G221+G222</f>
        <v>19.2</v>
      </c>
      <c r="H219" s="38">
        <f>H221+H222</f>
        <v>0</v>
      </c>
      <c r="I219" s="38">
        <f>I221+I222</f>
        <v>0</v>
      </c>
      <c r="J219" s="38">
        <f>J221+J222</f>
        <v>0</v>
      </c>
      <c r="K219" s="38">
        <f>K221+K222</f>
        <v>0</v>
      </c>
      <c r="L219" s="2"/>
    </row>
    <row r="220" spans="1:11" ht="23.25" customHeight="1" thickBot="1">
      <c r="A220" s="139"/>
      <c r="B220" s="139"/>
      <c r="C220" s="144"/>
      <c r="D220" s="45" t="s">
        <v>45</v>
      </c>
      <c r="E220" s="45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</row>
    <row r="221" spans="1:11" ht="28.5" customHeight="1" thickBot="1">
      <c r="A221" s="139"/>
      <c r="B221" s="139"/>
      <c r="C221" s="144"/>
      <c r="D221" s="45" t="s">
        <v>46</v>
      </c>
      <c r="E221" s="45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</row>
    <row r="222" spans="1:11" ht="41.25" customHeight="1" thickBot="1">
      <c r="A222" s="139"/>
      <c r="B222" s="139"/>
      <c r="C222" s="144"/>
      <c r="D222" s="45" t="s">
        <v>47</v>
      </c>
      <c r="E222" s="101">
        <v>19</v>
      </c>
      <c r="F222" s="55">
        <v>19</v>
      </c>
      <c r="G222" s="55">
        <v>19.2</v>
      </c>
      <c r="H222" s="55">
        <v>0</v>
      </c>
      <c r="I222" s="55">
        <v>0</v>
      </c>
      <c r="J222" s="55">
        <v>0</v>
      </c>
      <c r="K222" s="55">
        <v>0</v>
      </c>
    </row>
    <row r="223" spans="1:11" ht="28.5" customHeight="1" thickBot="1">
      <c r="A223" s="140"/>
      <c r="B223" s="140"/>
      <c r="C223" s="145"/>
      <c r="D223" s="45" t="s">
        <v>48</v>
      </c>
      <c r="E223" s="45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</row>
    <row r="224" spans="1:11" ht="24" customHeight="1" thickBot="1">
      <c r="A224" s="143"/>
      <c r="B224" s="143"/>
      <c r="C224" s="21"/>
      <c r="D224" s="45" t="s">
        <v>49</v>
      </c>
      <c r="E224" s="45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</row>
    <row r="225" spans="1:11" ht="15" customHeight="1" thickBot="1">
      <c r="A225" s="144"/>
      <c r="B225" s="144"/>
      <c r="C225" s="21" t="s">
        <v>13</v>
      </c>
      <c r="D225" s="45" t="s">
        <v>44</v>
      </c>
      <c r="E225" s="47">
        <v>29.8</v>
      </c>
      <c r="F225" s="38">
        <f aca="true" t="shared" si="27" ref="F225:K225">F228</f>
        <v>29.5</v>
      </c>
      <c r="G225" s="38">
        <f t="shared" si="27"/>
        <v>29.4</v>
      </c>
      <c r="H225" s="38">
        <f t="shared" si="27"/>
        <v>35.5</v>
      </c>
      <c r="I225" s="38">
        <f t="shared" si="27"/>
        <v>35.5</v>
      </c>
      <c r="J225" s="38">
        <f t="shared" si="27"/>
        <v>35.5</v>
      </c>
      <c r="K225" s="38">
        <f t="shared" si="27"/>
        <v>35.5</v>
      </c>
    </row>
    <row r="226" spans="1:11" ht="16.5" customHeight="1" thickBot="1">
      <c r="A226" s="144"/>
      <c r="B226" s="144"/>
      <c r="C226" s="21"/>
      <c r="D226" s="45" t="s">
        <v>45</v>
      </c>
      <c r="E226" s="45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</row>
    <row r="227" spans="1:11" ht="13.5" customHeight="1" thickBot="1">
      <c r="A227" s="144"/>
      <c r="B227" s="144"/>
      <c r="C227" s="21"/>
      <c r="D227" s="45" t="s">
        <v>46</v>
      </c>
      <c r="E227" s="45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</row>
    <row r="228" spans="1:11" ht="42.75" customHeight="1" thickBot="1">
      <c r="A228" s="144"/>
      <c r="B228" s="144"/>
      <c r="C228" s="21"/>
      <c r="D228" s="45" t="s">
        <v>47</v>
      </c>
      <c r="E228" s="101">
        <v>29.8</v>
      </c>
      <c r="F228" s="55">
        <v>29.5</v>
      </c>
      <c r="G228" s="55">
        <v>29.4</v>
      </c>
      <c r="H228" s="55">
        <v>35.5</v>
      </c>
      <c r="I228" s="55">
        <v>35.5</v>
      </c>
      <c r="J228" s="55">
        <v>35.5</v>
      </c>
      <c r="K228" s="55">
        <v>35.5</v>
      </c>
    </row>
    <row r="229" spans="1:11" ht="15" customHeight="1" thickBot="1">
      <c r="A229" s="144"/>
      <c r="B229" s="144"/>
      <c r="C229" s="21"/>
      <c r="D229" s="45" t="s">
        <v>48</v>
      </c>
      <c r="E229" s="45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</row>
    <row r="230" spans="1:11" ht="14.25" customHeight="1" thickBot="1">
      <c r="A230" s="145"/>
      <c r="B230" s="145"/>
      <c r="C230" s="21"/>
      <c r="D230" s="45" t="s">
        <v>49</v>
      </c>
      <c r="E230" s="45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</row>
    <row r="231" spans="1:11" ht="22.5" customHeight="1" thickBot="1">
      <c r="A231" s="143"/>
      <c r="B231" s="143"/>
      <c r="C231" s="143" t="s">
        <v>29</v>
      </c>
      <c r="D231" s="45" t="s">
        <v>44</v>
      </c>
      <c r="E231" s="47">
        <f>E233+E234</f>
        <v>48.290000000000006</v>
      </c>
      <c r="F231" s="38">
        <f aca="true" t="shared" si="28" ref="F231:K231">F233+F234</f>
        <v>5.39</v>
      </c>
      <c r="G231" s="38">
        <f t="shared" si="28"/>
        <v>39.85</v>
      </c>
      <c r="H231" s="38">
        <f t="shared" si="28"/>
        <v>46.4</v>
      </c>
      <c r="I231" s="38">
        <f t="shared" si="28"/>
        <v>46.6</v>
      </c>
      <c r="J231" s="38">
        <f t="shared" si="28"/>
        <v>46.6</v>
      </c>
      <c r="K231" s="38">
        <f t="shared" si="28"/>
        <v>46.6</v>
      </c>
    </row>
    <row r="232" spans="1:11" ht="22.5" customHeight="1" thickBot="1">
      <c r="A232" s="144"/>
      <c r="B232" s="144"/>
      <c r="C232" s="144"/>
      <c r="D232" s="45" t="s">
        <v>45</v>
      </c>
      <c r="E232" s="45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</row>
    <row r="233" spans="1:11" ht="18.75" customHeight="1" thickBot="1">
      <c r="A233" s="144"/>
      <c r="B233" s="144"/>
      <c r="C233" s="144"/>
      <c r="D233" s="45" t="s">
        <v>46</v>
      </c>
      <c r="E233" s="100">
        <v>40.59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</row>
    <row r="234" spans="1:11" ht="43.5" customHeight="1" thickBot="1">
      <c r="A234" s="144"/>
      <c r="B234" s="144"/>
      <c r="C234" s="144"/>
      <c r="D234" s="45" t="s">
        <v>47</v>
      </c>
      <c r="E234" s="101">
        <v>7.7</v>
      </c>
      <c r="F234" s="55">
        <v>5.39</v>
      </c>
      <c r="G234" s="55">
        <v>39.85</v>
      </c>
      <c r="H234" s="55">
        <v>46.4</v>
      </c>
      <c r="I234" s="55">
        <v>46.6</v>
      </c>
      <c r="J234" s="55">
        <v>46.6</v>
      </c>
      <c r="K234" s="55">
        <v>46.6</v>
      </c>
    </row>
    <row r="235" spans="1:11" ht="19.5" customHeight="1" thickBot="1">
      <c r="A235" s="144"/>
      <c r="B235" s="144"/>
      <c r="C235" s="144"/>
      <c r="D235" s="45" t="s">
        <v>48</v>
      </c>
      <c r="E235" s="45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</row>
    <row r="236" spans="1:11" ht="15.75" customHeight="1" thickBot="1">
      <c r="A236" s="145"/>
      <c r="B236" s="145"/>
      <c r="C236" s="145"/>
      <c r="D236" s="45" t="s">
        <v>49</v>
      </c>
      <c r="E236" s="45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</row>
    <row r="237" spans="1:11" ht="19.5" customHeight="1" thickBot="1">
      <c r="A237" s="143"/>
      <c r="B237" s="143"/>
      <c r="C237" s="143" t="s">
        <v>16</v>
      </c>
      <c r="D237" s="45" t="s">
        <v>44</v>
      </c>
      <c r="E237" s="47">
        <v>12</v>
      </c>
      <c r="F237" s="38">
        <f aca="true" t="shared" si="29" ref="F237:K237">F240</f>
        <v>41</v>
      </c>
      <c r="G237" s="38">
        <f t="shared" si="29"/>
        <v>32.15</v>
      </c>
      <c r="H237" s="38">
        <f t="shared" si="29"/>
        <v>30</v>
      </c>
      <c r="I237" s="38">
        <f t="shared" si="29"/>
        <v>30</v>
      </c>
      <c r="J237" s="38">
        <f t="shared" si="29"/>
        <v>30</v>
      </c>
      <c r="K237" s="38">
        <f t="shared" si="29"/>
        <v>30</v>
      </c>
    </row>
    <row r="238" spans="1:11" ht="14.25" thickBot="1">
      <c r="A238" s="144"/>
      <c r="B238" s="144"/>
      <c r="C238" s="144"/>
      <c r="D238" s="45" t="s">
        <v>45</v>
      </c>
      <c r="E238" s="45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</row>
    <row r="239" spans="1:11" ht="14.25" thickBot="1">
      <c r="A239" s="144"/>
      <c r="B239" s="144"/>
      <c r="C239" s="144"/>
      <c r="D239" s="45" t="s">
        <v>46</v>
      </c>
      <c r="E239" s="45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</row>
    <row r="240" spans="1:11" ht="41.25" thickBot="1">
      <c r="A240" s="144"/>
      <c r="B240" s="144"/>
      <c r="C240" s="144"/>
      <c r="D240" s="45" t="s">
        <v>47</v>
      </c>
      <c r="E240" s="101">
        <v>12</v>
      </c>
      <c r="F240" s="55">
        <v>41</v>
      </c>
      <c r="G240" s="55">
        <v>32.15</v>
      </c>
      <c r="H240" s="55">
        <v>30</v>
      </c>
      <c r="I240" s="55">
        <v>30</v>
      </c>
      <c r="J240" s="55">
        <v>30</v>
      </c>
      <c r="K240" s="55">
        <v>30</v>
      </c>
    </row>
    <row r="241" spans="1:11" ht="27.75" thickBot="1">
      <c r="A241" s="144"/>
      <c r="B241" s="144"/>
      <c r="C241" s="144"/>
      <c r="D241" s="45" t="s">
        <v>48</v>
      </c>
      <c r="E241" s="45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</row>
    <row r="242" spans="1:11" ht="27.75" thickBot="1">
      <c r="A242" s="145"/>
      <c r="B242" s="145"/>
      <c r="C242" s="145"/>
      <c r="D242" s="45" t="s">
        <v>49</v>
      </c>
      <c r="E242" s="45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</row>
    <row r="243" spans="1:11" ht="22.5" customHeight="1" thickBot="1">
      <c r="A243" s="143"/>
      <c r="B243" s="143"/>
      <c r="C243" s="143" t="s">
        <v>3</v>
      </c>
      <c r="D243" s="45" t="s">
        <v>44</v>
      </c>
      <c r="E243" s="47">
        <f>E246</f>
        <v>368</v>
      </c>
      <c r="F243" s="38">
        <f aca="true" t="shared" si="30" ref="F243:K243">F246</f>
        <v>330.17</v>
      </c>
      <c r="G243" s="38">
        <f t="shared" si="30"/>
        <v>81.77</v>
      </c>
      <c r="H243" s="38">
        <f t="shared" si="30"/>
        <v>140</v>
      </c>
      <c r="I243" s="38">
        <f t="shared" si="30"/>
        <v>140</v>
      </c>
      <c r="J243" s="38">
        <f t="shared" si="30"/>
        <v>140</v>
      </c>
      <c r="K243" s="38">
        <f t="shared" si="30"/>
        <v>140</v>
      </c>
    </row>
    <row r="244" spans="1:11" ht="14.25" thickBot="1">
      <c r="A244" s="144"/>
      <c r="B244" s="144"/>
      <c r="C244" s="144"/>
      <c r="D244" s="45" t="s">
        <v>45</v>
      </c>
      <c r="E244" s="45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</row>
    <row r="245" spans="1:11" ht="14.25" thickBot="1">
      <c r="A245" s="144"/>
      <c r="B245" s="144"/>
      <c r="C245" s="144"/>
      <c r="D245" s="45" t="s">
        <v>46</v>
      </c>
      <c r="E245" s="45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</row>
    <row r="246" spans="1:11" ht="41.25" thickBot="1">
      <c r="A246" s="144"/>
      <c r="B246" s="144"/>
      <c r="C246" s="144"/>
      <c r="D246" s="45" t="s">
        <v>47</v>
      </c>
      <c r="E246" s="101">
        <v>368</v>
      </c>
      <c r="F246" s="55">
        <v>330.17</v>
      </c>
      <c r="G246" s="55">
        <v>81.77</v>
      </c>
      <c r="H246" s="55">
        <v>140</v>
      </c>
      <c r="I246" s="55">
        <v>140</v>
      </c>
      <c r="J246" s="55">
        <v>140</v>
      </c>
      <c r="K246" s="55">
        <v>140</v>
      </c>
    </row>
    <row r="247" spans="1:11" ht="27.75" thickBot="1">
      <c r="A247" s="145"/>
      <c r="B247" s="145"/>
      <c r="C247" s="144"/>
      <c r="D247" s="45" t="s">
        <v>48</v>
      </c>
      <c r="E247" s="45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</row>
    <row r="248" spans="1:11" ht="27.75" thickBot="1">
      <c r="A248" s="21"/>
      <c r="B248" s="21"/>
      <c r="C248" s="145"/>
      <c r="D248" s="45" t="s">
        <v>49</v>
      </c>
      <c r="E248" s="45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</row>
    <row r="249" spans="1:11" ht="14.25" customHeight="1" thickBot="1">
      <c r="A249" s="143"/>
      <c r="B249" s="143"/>
      <c r="C249" s="143" t="s">
        <v>17</v>
      </c>
      <c r="D249" s="45" t="s">
        <v>44</v>
      </c>
      <c r="E249" s="47">
        <f>E252</f>
        <v>173.8</v>
      </c>
      <c r="F249" s="38">
        <f aca="true" t="shared" si="31" ref="F249:K249">F252</f>
        <v>272.85</v>
      </c>
      <c r="G249" s="38">
        <f t="shared" si="31"/>
        <v>341.3</v>
      </c>
      <c r="H249" s="38">
        <f t="shared" si="31"/>
        <v>378.8</v>
      </c>
      <c r="I249" s="38">
        <f t="shared" si="31"/>
        <v>489.4</v>
      </c>
      <c r="J249" s="38">
        <f t="shared" si="31"/>
        <v>484.9</v>
      </c>
      <c r="K249" s="38">
        <f t="shared" si="31"/>
        <v>484.9</v>
      </c>
    </row>
    <row r="250" spans="1:11" ht="14.25" customHeight="1" thickBot="1">
      <c r="A250" s="144"/>
      <c r="B250" s="144"/>
      <c r="C250" s="144"/>
      <c r="D250" s="45" t="s">
        <v>45</v>
      </c>
      <c r="E250" s="45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</row>
    <row r="251" spans="1:11" ht="14.25" customHeight="1" thickBot="1">
      <c r="A251" s="144"/>
      <c r="B251" s="144"/>
      <c r="C251" s="144"/>
      <c r="D251" s="45" t="s">
        <v>46</v>
      </c>
      <c r="E251" s="45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</row>
    <row r="252" spans="1:11" ht="42" customHeight="1" thickBot="1">
      <c r="A252" s="144"/>
      <c r="B252" s="144"/>
      <c r="C252" s="144"/>
      <c r="D252" s="45" t="s">
        <v>47</v>
      </c>
      <c r="E252" s="101">
        <v>173.8</v>
      </c>
      <c r="F252" s="55">
        <v>272.85</v>
      </c>
      <c r="G252" s="55">
        <v>341.3</v>
      </c>
      <c r="H252" s="55">
        <v>378.8</v>
      </c>
      <c r="I252" s="55">
        <v>489.4</v>
      </c>
      <c r="J252" s="55">
        <v>484.9</v>
      </c>
      <c r="K252" s="55">
        <v>484.9</v>
      </c>
    </row>
    <row r="253" spans="1:11" ht="14.25" customHeight="1" thickBot="1">
      <c r="A253" s="144"/>
      <c r="B253" s="144"/>
      <c r="C253" s="144"/>
      <c r="D253" s="45" t="s">
        <v>48</v>
      </c>
      <c r="E253" s="45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</row>
    <row r="254" spans="1:11" ht="14.25" customHeight="1" thickBot="1">
      <c r="A254" s="145"/>
      <c r="B254" s="145"/>
      <c r="C254" s="145"/>
      <c r="D254" s="45" t="s">
        <v>49</v>
      </c>
      <c r="E254" s="45">
        <v>0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0</v>
      </c>
    </row>
    <row r="255" spans="1:11" ht="16.5" customHeight="1" thickBot="1">
      <c r="A255" s="143"/>
      <c r="B255" s="143"/>
      <c r="C255" s="143" t="s">
        <v>18</v>
      </c>
      <c r="D255" s="45" t="s">
        <v>44</v>
      </c>
      <c r="E255" s="47">
        <f>E258</f>
        <v>56.7</v>
      </c>
      <c r="F255" s="38">
        <f aca="true" t="shared" si="32" ref="F255:K255">F258</f>
        <v>72.4</v>
      </c>
      <c r="G255" s="38">
        <f t="shared" si="32"/>
        <v>68</v>
      </c>
      <c r="H255" s="38">
        <f t="shared" si="32"/>
        <v>147.8</v>
      </c>
      <c r="I255" s="38">
        <f t="shared" si="32"/>
        <v>70</v>
      </c>
      <c r="J255" s="38">
        <f t="shared" si="32"/>
        <v>70</v>
      </c>
      <c r="K255" s="38">
        <f t="shared" si="32"/>
        <v>70</v>
      </c>
    </row>
    <row r="256" spans="1:11" ht="16.5" customHeight="1" thickBot="1">
      <c r="A256" s="144"/>
      <c r="B256" s="144"/>
      <c r="C256" s="144"/>
      <c r="D256" s="45" t="s">
        <v>45</v>
      </c>
      <c r="E256" s="45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</row>
    <row r="257" spans="1:11" ht="16.5" customHeight="1" thickBot="1">
      <c r="A257" s="144"/>
      <c r="B257" s="144"/>
      <c r="C257" s="144"/>
      <c r="D257" s="45" t="s">
        <v>46</v>
      </c>
      <c r="E257" s="45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</row>
    <row r="258" spans="1:16" ht="43.5" customHeight="1" thickBot="1">
      <c r="A258" s="144"/>
      <c r="B258" s="144"/>
      <c r="C258" s="144"/>
      <c r="D258" s="45" t="s">
        <v>47</v>
      </c>
      <c r="E258" s="101">
        <v>56.7</v>
      </c>
      <c r="F258" s="55">
        <v>72.4</v>
      </c>
      <c r="G258" s="55">
        <v>68</v>
      </c>
      <c r="H258" s="55">
        <v>147.8</v>
      </c>
      <c r="I258" s="55">
        <v>70</v>
      </c>
      <c r="J258" s="55">
        <v>70</v>
      </c>
      <c r="K258" s="55">
        <v>70</v>
      </c>
      <c r="L258" s="46"/>
      <c r="M258" s="46"/>
      <c r="N258" s="46"/>
      <c r="O258" s="46"/>
      <c r="P258" s="46"/>
    </row>
    <row r="259" spans="1:16" ht="16.5" customHeight="1" thickBot="1">
      <c r="A259" s="144"/>
      <c r="B259" s="144"/>
      <c r="C259" s="144"/>
      <c r="D259" s="45" t="s">
        <v>48</v>
      </c>
      <c r="E259" s="45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48"/>
      <c r="M259" s="48"/>
      <c r="N259" s="48"/>
      <c r="O259" s="48"/>
      <c r="P259" s="48"/>
    </row>
    <row r="260" spans="1:11" ht="16.5" customHeight="1" thickBot="1">
      <c r="A260" s="145"/>
      <c r="B260" s="145"/>
      <c r="C260" s="145"/>
      <c r="D260" s="45" t="s">
        <v>49</v>
      </c>
      <c r="E260" s="45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</row>
    <row r="261" spans="1:11" ht="41.25" customHeight="1" thickBot="1">
      <c r="A261" s="143"/>
      <c r="B261" s="143"/>
      <c r="C261" s="143" t="s">
        <v>55</v>
      </c>
      <c r="D261" s="45" t="s">
        <v>44</v>
      </c>
      <c r="E261" s="47">
        <v>0</v>
      </c>
      <c r="F261" s="38">
        <v>0</v>
      </c>
      <c r="G261" s="38">
        <f>G264</f>
        <v>332.1</v>
      </c>
      <c r="H261" s="38">
        <f>H264</f>
        <v>151</v>
      </c>
      <c r="I261" s="38">
        <f>I264</f>
        <v>26</v>
      </c>
      <c r="J261" s="38">
        <f>J264</f>
        <v>26</v>
      </c>
      <c r="K261" s="38">
        <f>K264</f>
        <v>26</v>
      </c>
    </row>
    <row r="262" spans="1:11" ht="16.5" customHeight="1" thickBot="1">
      <c r="A262" s="144"/>
      <c r="B262" s="144"/>
      <c r="C262" s="144"/>
      <c r="D262" s="45" t="s">
        <v>45</v>
      </c>
      <c r="E262" s="45">
        <v>0</v>
      </c>
      <c r="F262" s="39">
        <v>0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</row>
    <row r="263" spans="1:11" ht="16.5" customHeight="1" thickBot="1">
      <c r="A263" s="144"/>
      <c r="B263" s="144"/>
      <c r="C263" s="144"/>
      <c r="D263" s="45" t="s">
        <v>46</v>
      </c>
      <c r="E263" s="45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</row>
    <row r="264" spans="1:11" ht="38.25" customHeight="1" thickBot="1">
      <c r="A264" s="144"/>
      <c r="B264" s="144"/>
      <c r="C264" s="144"/>
      <c r="D264" s="45" t="s">
        <v>47</v>
      </c>
      <c r="E264" s="101">
        <v>0</v>
      </c>
      <c r="F264" s="55">
        <v>0</v>
      </c>
      <c r="G264" s="55">
        <v>332.1</v>
      </c>
      <c r="H264" s="55">
        <v>151</v>
      </c>
      <c r="I264" s="55">
        <v>26</v>
      </c>
      <c r="J264" s="55">
        <v>26</v>
      </c>
      <c r="K264" s="55">
        <v>26</v>
      </c>
    </row>
    <row r="265" spans="1:11" ht="16.5" customHeight="1" thickBot="1">
      <c r="A265" s="144"/>
      <c r="B265" s="144"/>
      <c r="C265" s="144"/>
      <c r="D265" s="45" t="s">
        <v>48</v>
      </c>
      <c r="E265" s="45">
        <v>0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</row>
    <row r="266" spans="1:11" ht="24" customHeight="1" thickBot="1">
      <c r="A266" s="145"/>
      <c r="B266" s="145"/>
      <c r="C266" s="145"/>
      <c r="D266" s="45" t="s">
        <v>49</v>
      </c>
      <c r="E266" s="45">
        <v>0</v>
      </c>
      <c r="F266" s="39">
        <v>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</row>
    <row r="267" spans="1:11" ht="48" thickBot="1">
      <c r="A267" s="49"/>
      <c r="B267" s="49"/>
      <c r="C267" s="21" t="s">
        <v>30</v>
      </c>
      <c r="D267" s="45" t="s">
        <v>44</v>
      </c>
      <c r="E267" s="45">
        <v>77.82</v>
      </c>
      <c r="F267" s="39">
        <f aca="true" t="shared" si="33" ref="F267:K267">F269+F270</f>
        <v>73.69</v>
      </c>
      <c r="G267" s="39">
        <f t="shared" si="33"/>
        <v>100.2</v>
      </c>
      <c r="H267" s="39">
        <f t="shared" si="33"/>
        <v>101.8</v>
      </c>
      <c r="I267" s="39">
        <f t="shared" si="33"/>
        <v>134.25</v>
      </c>
      <c r="J267" s="39">
        <f t="shared" si="33"/>
        <v>140.25</v>
      </c>
      <c r="K267" s="39">
        <f t="shared" si="33"/>
        <v>140.25</v>
      </c>
    </row>
    <row r="268" spans="1:11" ht="16.5" thickBot="1">
      <c r="A268" s="49"/>
      <c r="B268" s="49"/>
      <c r="C268" s="21"/>
      <c r="D268" s="45" t="s">
        <v>45</v>
      </c>
      <c r="E268" s="45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</row>
    <row r="269" spans="1:11" ht="16.5" thickBot="1">
      <c r="A269" s="49"/>
      <c r="B269" s="49"/>
      <c r="C269" s="21"/>
      <c r="D269" s="45" t="s">
        <v>46</v>
      </c>
      <c r="E269" s="100">
        <v>77.82</v>
      </c>
      <c r="F269" s="57">
        <v>73.69</v>
      </c>
      <c r="G269" s="57">
        <v>100.2</v>
      </c>
      <c r="H269" s="57">
        <v>101.8</v>
      </c>
      <c r="I269" s="57">
        <v>134.25</v>
      </c>
      <c r="J269" s="57">
        <v>140.25</v>
      </c>
      <c r="K269" s="57">
        <v>140.25</v>
      </c>
    </row>
    <row r="270" spans="1:11" ht="41.25" thickBot="1">
      <c r="A270" s="49"/>
      <c r="B270" s="49"/>
      <c r="C270" s="21"/>
      <c r="D270" s="45" t="s">
        <v>47</v>
      </c>
      <c r="E270" s="101">
        <v>0</v>
      </c>
      <c r="F270" s="55">
        <v>0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</row>
    <row r="271" spans="1:11" ht="18" customHeight="1" thickBot="1">
      <c r="A271" s="9"/>
      <c r="B271" s="10"/>
      <c r="C271" s="9" t="s">
        <v>19</v>
      </c>
      <c r="D271" s="12"/>
      <c r="E271" s="105">
        <f>E261+E255+E249+E243+E237+E231+E225+E219+E213+E207+E267</f>
        <v>6927.61</v>
      </c>
      <c r="F271" s="42">
        <f aca="true" t="shared" si="34" ref="F271:K271">F261+F255+F249+F243+F237+F231+F225+F219+F213+F207+F267</f>
        <v>7062.64</v>
      </c>
      <c r="G271" s="42">
        <f t="shared" si="34"/>
        <v>7470.0199999999995</v>
      </c>
      <c r="H271" s="42">
        <f t="shared" si="34"/>
        <v>7434.8</v>
      </c>
      <c r="I271" s="42">
        <f t="shared" si="34"/>
        <v>6439.45</v>
      </c>
      <c r="J271" s="42">
        <f t="shared" si="34"/>
        <v>6303.55</v>
      </c>
      <c r="K271" s="42">
        <f t="shared" si="34"/>
        <v>6303.55</v>
      </c>
    </row>
    <row r="272" spans="1:11" ht="13.5" customHeight="1" hidden="1">
      <c r="A272" s="141"/>
      <c r="B272" s="138" t="s">
        <v>56</v>
      </c>
      <c r="C272" s="19" t="s">
        <v>19</v>
      </c>
      <c r="D272" s="22"/>
      <c r="E272" s="22"/>
      <c r="F272" s="89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</row>
    <row r="273" spans="1:11" ht="56.25" customHeight="1" thickBot="1">
      <c r="A273" s="142"/>
      <c r="B273" s="139"/>
      <c r="C273" s="149" t="s">
        <v>11</v>
      </c>
      <c r="D273" s="45" t="s">
        <v>44</v>
      </c>
      <c r="E273" s="47">
        <f>E275+E276</f>
        <v>1893.5</v>
      </c>
      <c r="F273" s="38">
        <f aca="true" t="shared" si="35" ref="F273:K273">F275+F276</f>
        <v>1792.46</v>
      </c>
      <c r="G273" s="38">
        <f t="shared" si="35"/>
        <v>2459.38</v>
      </c>
      <c r="H273" s="38">
        <f t="shared" si="35"/>
        <v>2748.5</v>
      </c>
      <c r="I273" s="38">
        <f t="shared" si="35"/>
        <v>2395.6</v>
      </c>
      <c r="J273" s="38">
        <f t="shared" si="35"/>
        <v>2329.4</v>
      </c>
      <c r="K273" s="38">
        <f t="shared" si="35"/>
        <v>2329.4</v>
      </c>
    </row>
    <row r="274" spans="1:11" ht="20.25" customHeight="1" thickBot="1">
      <c r="A274" s="33"/>
      <c r="B274" s="32"/>
      <c r="C274" s="150"/>
      <c r="D274" s="45" t="s">
        <v>45</v>
      </c>
      <c r="E274" s="45">
        <v>0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</row>
    <row r="275" spans="1:11" ht="15" customHeight="1" thickBot="1">
      <c r="A275" s="33"/>
      <c r="B275" s="32"/>
      <c r="C275" s="34"/>
      <c r="D275" s="45" t="s">
        <v>46</v>
      </c>
      <c r="E275" s="100">
        <v>100</v>
      </c>
      <c r="F275" s="57">
        <v>0</v>
      </c>
      <c r="G275" s="57">
        <v>0</v>
      </c>
      <c r="H275" s="57">
        <v>0</v>
      </c>
      <c r="I275" s="57">
        <v>0</v>
      </c>
      <c r="J275" s="57">
        <v>0</v>
      </c>
      <c r="K275" s="57">
        <v>0</v>
      </c>
    </row>
    <row r="276" spans="1:14" ht="45" customHeight="1" thickBot="1">
      <c r="A276" s="33"/>
      <c r="B276" s="32"/>
      <c r="C276" s="34"/>
      <c r="D276" s="45" t="s">
        <v>47</v>
      </c>
      <c r="E276" s="101">
        <v>1793.5</v>
      </c>
      <c r="F276" s="55">
        <v>1792.46</v>
      </c>
      <c r="G276" s="55">
        <v>2459.38</v>
      </c>
      <c r="H276" s="55">
        <v>2748.5</v>
      </c>
      <c r="I276" s="55">
        <v>2395.6</v>
      </c>
      <c r="J276" s="55">
        <v>2329.4</v>
      </c>
      <c r="K276" s="55">
        <v>2329.4</v>
      </c>
      <c r="L276" s="2"/>
      <c r="M276" s="2">
        <f>F276+F282+F288+F294+F300+F306+F312+F318+F325</f>
        <v>2369.85</v>
      </c>
      <c r="N276" s="2">
        <f>H276+H282+H288+H294+H300+H306+H312+H318+H325</f>
        <v>3712.5899999999997</v>
      </c>
    </row>
    <row r="277" spans="1:13" ht="15" customHeight="1" thickBot="1">
      <c r="A277" s="33"/>
      <c r="B277" s="32"/>
      <c r="C277" s="34"/>
      <c r="D277" s="45" t="s">
        <v>48</v>
      </c>
      <c r="E277" s="45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M277" s="2">
        <f>F275+F287+F305</f>
        <v>188.68</v>
      </c>
    </row>
    <row r="278" spans="1:11" ht="18" customHeight="1" thickBot="1">
      <c r="A278" s="33"/>
      <c r="B278" s="32"/>
      <c r="C278" s="34"/>
      <c r="D278" s="45" t="s">
        <v>49</v>
      </c>
      <c r="E278" s="45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</row>
    <row r="279" spans="1:11" ht="22.5" customHeight="1" thickBot="1">
      <c r="A279" s="139"/>
      <c r="B279" s="139"/>
      <c r="C279" s="143" t="s">
        <v>13</v>
      </c>
      <c r="D279" s="45" t="s">
        <v>44</v>
      </c>
      <c r="E279" s="47">
        <v>14.5</v>
      </c>
      <c r="F279" s="38">
        <f aca="true" t="shared" si="36" ref="F279:K279">F282</f>
        <v>16.2</v>
      </c>
      <c r="G279" s="38">
        <f>G282</f>
        <v>16.8</v>
      </c>
      <c r="H279" s="38">
        <f t="shared" si="36"/>
        <v>20</v>
      </c>
      <c r="I279" s="38">
        <f t="shared" si="36"/>
        <v>15</v>
      </c>
      <c r="J279" s="38">
        <f t="shared" si="36"/>
        <v>15</v>
      </c>
      <c r="K279" s="38">
        <f t="shared" si="36"/>
        <v>15</v>
      </c>
    </row>
    <row r="280" spans="1:11" ht="17.25" customHeight="1" thickBot="1">
      <c r="A280" s="139"/>
      <c r="B280" s="139"/>
      <c r="C280" s="144"/>
      <c r="D280" s="45" t="s">
        <v>45</v>
      </c>
      <c r="E280" s="45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</row>
    <row r="281" spans="1:11" ht="17.25" customHeight="1" thickBot="1">
      <c r="A281" s="139"/>
      <c r="B281" s="139"/>
      <c r="C281" s="144"/>
      <c r="D281" s="45" t="s">
        <v>46</v>
      </c>
      <c r="E281" s="45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</row>
    <row r="282" spans="1:11" ht="42" customHeight="1" thickBot="1">
      <c r="A282" s="139"/>
      <c r="B282" s="139"/>
      <c r="C282" s="144"/>
      <c r="D282" s="45" t="s">
        <v>47</v>
      </c>
      <c r="E282" s="101">
        <v>15.3</v>
      </c>
      <c r="F282" s="55">
        <v>16.2</v>
      </c>
      <c r="G282" s="55">
        <v>16.8</v>
      </c>
      <c r="H282" s="55">
        <f>15+5</f>
        <v>20</v>
      </c>
      <c r="I282" s="55">
        <v>15</v>
      </c>
      <c r="J282" s="55">
        <v>15</v>
      </c>
      <c r="K282" s="55">
        <v>15</v>
      </c>
    </row>
    <row r="283" spans="1:11" ht="14.25" customHeight="1" thickBot="1">
      <c r="A283" s="139"/>
      <c r="B283" s="139"/>
      <c r="C283" s="144"/>
      <c r="D283" s="45" t="s">
        <v>48</v>
      </c>
      <c r="E283" s="45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</row>
    <row r="284" spans="1:11" ht="15.75" customHeight="1" thickBot="1">
      <c r="A284" s="140"/>
      <c r="B284" s="140"/>
      <c r="C284" s="144"/>
      <c r="D284" s="45" t="s">
        <v>49</v>
      </c>
      <c r="E284" s="45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</row>
    <row r="285" spans="1:11" ht="27.75" customHeight="1" thickBot="1">
      <c r="A285" s="143"/>
      <c r="B285" s="143"/>
      <c r="C285" s="143" t="s">
        <v>30</v>
      </c>
      <c r="D285" s="45" t="s">
        <v>44</v>
      </c>
      <c r="E285" s="47">
        <v>253.5</v>
      </c>
      <c r="F285" s="38">
        <f aca="true" t="shared" si="37" ref="F285:K285">F287</f>
        <v>188.68</v>
      </c>
      <c r="G285" s="38">
        <f t="shared" si="37"/>
        <v>225</v>
      </c>
      <c r="H285" s="38">
        <f t="shared" si="37"/>
        <v>213.2</v>
      </c>
      <c r="I285" s="38">
        <f t="shared" si="37"/>
        <v>223.75</v>
      </c>
      <c r="J285" s="38">
        <f t="shared" si="37"/>
        <v>233.75</v>
      </c>
      <c r="K285" s="38">
        <f t="shared" si="37"/>
        <v>233.75</v>
      </c>
    </row>
    <row r="286" spans="1:11" ht="24" customHeight="1" thickBot="1">
      <c r="A286" s="144"/>
      <c r="B286" s="144"/>
      <c r="C286" s="144"/>
      <c r="D286" s="45" t="s">
        <v>45</v>
      </c>
      <c r="E286" s="45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</row>
    <row r="287" spans="1:11" ht="21" customHeight="1" thickBot="1">
      <c r="A287" s="144"/>
      <c r="B287" s="144"/>
      <c r="C287" s="144"/>
      <c r="D287" s="45" t="s">
        <v>46</v>
      </c>
      <c r="E287" s="100">
        <v>253.5</v>
      </c>
      <c r="F287" s="57">
        <v>188.68</v>
      </c>
      <c r="G287" s="57">
        <v>225</v>
      </c>
      <c r="H287" s="57">
        <v>213.2</v>
      </c>
      <c r="I287" s="57">
        <v>223.75</v>
      </c>
      <c r="J287" s="57">
        <v>233.75</v>
      </c>
      <c r="K287" s="57">
        <v>233.75</v>
      </c>
    </row>
    <row r="288" spans="1:11" ht="41.25" customHeight="1" thickBot="1">
      <c r="A288" s="144"/>
      <c r="B288" s="144"/>
      <c r="C288" s="144"/>
      <c r="D288" s="45" t="s">
        <v>47</v>
      </c>
      <c r="E288" s="101">
        <v>0</v>
      </c>
      <c r="F288" s="55">
        <v>0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</row>
    <row r="289" spans="1:11" ht="28.5" customHeight="1" thickBot="1">
      <c r="A289" s="144"/>
      <c r="B289" s="144"/>
      <c r="C289" s="144"/>
      <c r="D289" s="45" t="s">
        <v>48</v>
      </c>
      <c r="E289" s="45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</row>
    <row r="290" spans="1:11" ht="63" customHeight="1" thickBot="1">
      <c r="A290" s="144"/>
      <c r="B290" s="144"/>
      <c r="C290" s="145"/>
      <c r="D290" s="45" t="s">
        <v>49</v>
      </c>
      <c r="E290" s="45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</row>
    <row r="291" spans="1:11" ht="13.5" customHeight="1" thickBot="1">
      <c r="A291" s="144"/>
      <c r="B291" s="144"/>
      <c r="C291" s="143" t="s">
        <v>28</v>
      </c>
      <c r="D291" s="45" t="s">
        <v>44</v>
      </c>
      <c r="E291" s="47">
        <v>6</v>
      </c>
      <c r="F291" s="38">
        <f aca="true" t="shared" si="38" ref="F291:K291">F294</f>
        <v>6</v>
      </c>
      <c r="G291" s="38">
        <f t="shared" si="38"/>
        <v>6</v>
      </c>
      <c r="H291" s="38">
        <f t="shared" si="38"/>
        <v>0</v>
      </c>
      <c r="I291" s="38">
        <f t="shared" si="38"/>
        <v>0</v>
      </c>
      <c r="J291" s="38">
        <f t="shared" si="38"/>
        <v>0</v>
      </c>
      <c r="K291" s="38">
        <f t="shared" si="38"/>
        <v>0</v>
      </c>
    </row>
    <row r="292" spans="1:11" ht="13.5" customHeight="1" thickBot="1">
      <c r="A292" s="144"/>
      <c r="B292" s="144"/>
      <c r="C292" s="144"/>
      <c r="D292" s="45" t="s">
        <v>45</v>
      </c>
      <c r="E292" s="45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</row>
    <row r="293" spans="1:11" ht="13.5" customHeight="1" thickBot="1">
      <c r="A293" s="144"/>
      <c r="B293" s="144"/>
      <c r="C293" s="144"/>
      <c r="D293" s="45" t="s">
        <v>46</v>
      </c>
      <c r="E293" s="45"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</row>
    <row r="294" spans="1:11" ht="41.25" thickBot="1">
      <c r="A294" s="144"/>
      <c r="B294" s="144"/>
      <c r="C294" s="144"/>
      <c r="D294" s="45" t="s">
        <v>47</v>
      </c>
      <c r="E294" s="101">
        <v>6</v>
      </c>
      <c r="F294" s="55">
        <v>6</v>
      </c>
      <c r="G294" s="55">
        <v>6</v>
      </c>
      <c r="H294" s="55">
        <v>0</v>
      </c>
      <c r="I294" s="55">
        <v>0</v>
      </c>
      <c r="J294" s="55">
        <v>0</v>
      </c>
      <c r="K294" s="55">
        <v>0</v>
      </c>
    </row>
    <row r="295" spans="1:11" ht="27.75" thickBot="1">
      <c r="A295" s="144"/>
      <c r="B295" s="144"/>
      <c r="C295" s="144"/>
      <c r="D295" s="45" t="s">
        <v>48</v>
      </c>
      <c r="E295" s="45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</row>
    <row r="296" spans="1:11" ht="15" customHeight="1" thickBot="1">
      <c r="A296" s="144"/>
      <c r="B296" s="144"/>
      <c r="C296" s="145"/>
      <c r="D296" s="45" t="s">
        <v>49</v>
      </c>
      <c r="E296" s="45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</row>
    <row r="297" spans="1:11" ht="15" customHeight="1" thickBot="1">
      <c r="A297" s="144"/>
      <c r="B297" s="144"/>
      <c r="C297" s="143" t="s">
        <v>16</v>
      </c>
      <c r="D297" s="45" t="s">
        <v>44</v>
      </c>
      <c r="E297" s="47">
        <v>0</v>
      </c>
      <c r="F297" s="38">
        <f>F300</f>
        <v>0.3</v>
      </c>
      <c r="G297" s="38">
        <f>G300</f>
        <v>7.8</v>
      </c>
      <c r="H297" s="38">
        <f>H300</f>
        <v>12.2</v>
      </c>
      <c r="I297" s="38">
        <v>10</v>
      </c>
      <c r="J297" s="38">
        <v>10</v>
      </c>
      <c r="K297" s="38">
        <v>10</v>
      </c>
    </row>
    <row r="298" spans="1:11" ht="15" customHeight="1" thickBot="1">
      <c r="A298" s="144"/>
      <c r="B298" s="144"/>
      <c r="C298" s="144"/>
      <c r="D298" s="45" t="s">
        <v>45</v>
      </c>
      <c r="E298" s="45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</row>
    <row r="299" spans="1:11" ht="15" customHeight="1" thickBot="1">
      <c r="A299" s="144"/>
      <c r="B299" s="144"/>
      <c r="C299" s="144"/>
      <c r="D299" s="45" t="s">
        <v>46</v>
      </c>
      <c r="E299" s="45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</row>
    <row r="300" spans="1:11" ht="45.75" customHeight="1" thickBot="1">
      <c r="A300" s="144"/>
      <c r="B300" s="144"/>
      <c r="C300" s="144"/>
      <c r="D300" s="45" t="s">
        <v>47</v>
      </c>
      <c r="E300" s="101">
        <v>0</v>
      </c>
      <c r="F300" s="55">
        <v>0.3</v>
      </c>
      <c r="G300" s="55">
        <v>7.8</v>
      </c>
      <c r="H300" s="55">
        <v>12.2</v>
      </c>
      <c r="I300" s="55">
        <v>0</v>
      </c>
      <c r="J300" s="55">
        <v>0</v>
      </c>
      <c r="K300" s="55">
        <v>0</v>
      </c>
    </row>
    <row r="301" spans="1:11" ht="15" customHeight="1" thickBot="1">
      <c r="A301" s="144"/>
      <c r="B301" s="144"/>
      <c r="C301" s="144"/>
      <c r="D301" s="45" t="s">
        <v>48</v>
      </c>
      <c r="E301" s="45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</row>
    <row r="302" spans="1:11" ht="16.5" customHeight="1" thickBot="1">
      <c r="A302" s="144"/>
      <c r="B302" s="144"/>
      <c r="C302" s="145"/>
      <c r="D302" s="45" t="s">
        <v>49</v>
      </c>
      <c r="E302" s="45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</row>
    <row r="303" spans="1:11" ht="37.5" customHeight="1" thickBot="1">
      <c r="A303" s="144"/>
      <c r="B303" s="144"/>
      <c r="C303" s="22" t="s">
        <v>33</v>
      </c>
      <c r="D303" s="45" t="s">
        <v>44</v>
      </c>
      <c r="E303" s="47">
        <f>E305+E306</f>
        <v>8.76</v>
      </c>
      <c r="F303" s="38">
        <f>F306</f>
        <v>7.66</v>
      </c>
      <c r="G303" s="38">
        <f>G306</f>
        <v>10.5</v>
      </c>
      <c r="H303" s="38">
        <f>H305+H306</f>
        <v>22.5</v>
      </c>
      <c r="I303" s="38">
        <f>I305+I306</f>
        <v>17.3</v>
      </c>
      <c r="J303" s="38">
        <f>J305+J306</f>
        <v>17.3</v>
      </c>
      <c r="K303" s="38">
        <f>K305+K306</f>
        <v>17.3</v>
      </c>
    </row>
    <row r="304" spans="1:11" ht="16.5" customHeight="1" thickBot="1">
      <c r="A304" s="144"/>
      <c r="B304" s="144"/>
      <c r="C304" s="22"/>
      <c r="D304" s="45" t="s">
        <v>45</v>
      </c>
      <c r="E304" s="45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</row>
    <row r="305" spans="1:11" ht="16.5" customHeight="1" thickBot="1">
      <c r="A305" s="144"/>
      <c r="B305" s="144"/>
      <c r="C305" s="22"/>
      <c r="D305" s="45" t="s">
        <v>46</v>
      </c>
      <c r="E305" s="100">
        <v>8.76</v>
      </c>
      <c r="F305" s="57">
        <v>0</v>
      </c>
      <c r="G305" s="57">
        <v>0</v>
      </c>
      <c r="H305" s="57">
        <v>0</v>
      </c>
      <c r="I305" s="57">
        <v>0</v>
      </c>
      <c r="J305" s="57">
        <v>0</v>
      </c>
      <c r="K305" s="57">
        <v>0</v>
      </c>
    </row>
    <row r="306" spans="1:11" ht="42" customHeight="1" thickBot="1">
      <c r="A306" s="144"/>
      <c r="B306" s="144"/>
      <c r="C306" s="22"/>
      <c r="D306" s="45" t="s">
        <v>47</v>
      </c>
      <c r="E306" s="101">
        <v>0</v>
      </c>
      <c r="F306" s="55">
        <v>7.66</v>
      </c>
      <c r="G306" s="55">
        <v>10.5</v>
      </c>
      <c r="H306" s="55">
        <v>22.5</v>
      </c>
      <c r="I306" s="55">
        <v>17.3</v>
      </c>
      <c r="J306" s="55">
        <v>17.3</v>
      </c>
      <c r="K306" s="55">
        <v>17.3</v>
      </c>
    </row>
    <row r="307" spans="1:11" ht="16.5" customHeight="1" thickBot="1">
      <c r="A307" s="144"/>
      <c r="B307" s="144"/>
      <c r="C307" s="22"/>
      <c r="D307" s="45" t="s">
        <v>48</v>
      </c>
      <c r="E307" s="45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</row>
    <row r="308" spans="1:11" ht="23.25" customHeight="1" thickBot="1">
      <c r="A308" s="144"/>
      <c r="B308" s="144"/>
      <c r="C308" s="22"/>
      <c r="D308" s="45" t="s">
        <v>49</v>
      </c>
      <c r="E308" s="45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</row>
    <row r="309" spans="1:11" ht="63.75" customHeight="1" thickBot="1">
      <c r="A309" s="144"/>
      <c r="B309" s="144"/>
      <c r="C309" s="143" t="s">
        <v>3</v>
      </c>
      <c r="D309" s="45" t="s">
        <v>44</v>
      </c>
      <c r="E309" s="47">
        <v>60.5</v>
      </c>
      <c r="F309" s="38">
        <f aca="true" t="shared" si="39" ref="F309:K309">F312</f>
        <v>163.85</v>
      </c>
      <c r="G309" s="38">
        <f t="shared" si="39"/>
        <v>24.9</v>
      </c>
      <c r="H309" s="38">
        <f t="shared" si="39"/>
        <v>30</v>
      </c>
      <c r="I309" s="38">
        <f t="shared" si="39"/>
        <v>45</v>
      </c>
      <c r="J309" s="38">
        <f t="shared" si="39"/>
        <v>45</v>
      </c>
      <c r="K309" s="38">
        <f t="shared" si="39"/>
        <v>45</v>
      </c>
    </row>
    <row r="310" spans="1:11" ht="23.25" customHeight="1" thickBot="1">
      <c r="A310" s="144"/>
      <c r="B310" s="144"/>
      <c r="C310" s="144"/>
      <c r="D310" s="45" t="s">
        <v>45</v>
      </c>
      <c r="E310" s="45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</row>
    <row r="311" spans="1:11" ht="23.25" customHeight="1" thickBot="1">
      <c r="A311" s="144"/>
      <c r="B311" s="144"/>
      <c r="C311" s="144"/>
      <c r="D311" s="45" t="s">
        <v>46</v>
      </c>
      <c r="E311" s="45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39">
        <v>0</v>
      </c>
    </row>
    <row r="312" spans="1:11" ht="23.25" customHeight="1" thickBot="1">
      <c r="A312" s="144"/>
      <c r="B312" s="144"/>
      <c r="C312" s="144"/>
      <c r="D312" s="45" t="s">
        <v>47</v>
      </c>
      <c r="E312" s="101">
        <v>77.3</v>
      </c>
      <c r="F312" s="55">
        <v>163.85</v>
      </c>
      <c r="G312" s="55">
        <v>24.9</v>
      </c>
      <c r="H312" s="55">
        <v>30</v>
      </c>
      <c r="I312" s="55">
        <v>45</v>
      </c>
      <c r="J312" s="55">
        <v>45</v>
      </c>
      <c r="K312" s="55">
        <v>45</v>
      </c>
    </row>
    <row r="313" spans="1:11" ht="23.25" customHeight="1" thickBot="1">
      <c r="A313" s="144"/>
      <c r="B313" s="144"/>
      <c r="C313" s="144"/>
      <c r="D313" s="45" t="s">
        <v>48</v>
      </c>
      <c r="E313" s="45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</row>
    <row r="314" spans="1:11" ht="23.25" customHeight="1" thickBot="1">
      <c r="A314" s="144"/>
      <c r="B314" s="144"/>
      <c r="C314" s="145"/>
      <c r="D314" s="45" t="s">
        <v>49</v>
      </c>
      <c r="E314" s="45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</row>
    <row r="315" spans="1:11" ht="23.25" customHeight="1" thickBot="1">
      <c r="A315" s="144"/>
      <c r="B315" s="144"/>
      <c r="C315" s="161" t="s">
        <v>17</v>
      </c>
      <c r="D315" s="45" t="s">
        <v>44</v>
      </c>
      <c r="E315" s="47">
        <v>122.96</v>
      </c>
      <c r="F315" s="38">
        <f aca="true" t="shared" si="40" ref="F315:K315">F318</f>
        <v>363.44</v>
      </c>
      <c r="G315" s="38">
        <f t="shared" si="40"/>
        <v>864.66</v>
      </c>
      <c r="H315" s="38">
        <f t="shared" si="40"/>
        <v>819.39</v>
      </c>
      <c r="I315" s="38">
        <f t="shared" si="40"/>
        <v>783.1</v>
      </c>
      <c r="J315" s="38">
        <f t="shared" si="40"/>
        <v>793.5</v>
      </c>
      <c r="K315" s="38">
        <f t="shared" si="40"/>
        <v>793.5</v>
      </c>
    </row>
    <row r="316" spans="1:11" ht="23.25" customHeight="1" thickBot="1">
      <c r="A316" s="144"/>
      <c r="B316" s="144"/>
      <c r="C316" s="162"/>
      <c r="D316" s="45" t="s">
        <v>45</v>
      </c>
      <c r="E316" s="45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</row>
    <row r="317" spans="1:11" ht="23.25" customHeight="1" thickBot="1">
      <c r="A317" s="144"/>
      <c r="B317" s="144"/>
      <c r="C317" s="162"/>
      <c r="D317" s="45" t="s">
        <v>46</v>
      </c>
      <c r="E317" s="45">
        <v>0</v>
      </c>
      <c r="F317" s="39">
        <v>0</v>
      </c>
      <c r="G317" s="39">
        <v>0</v>
      </c>
      <c r="H317" s="39">
        <v>0</v>
      </c>
      <c r="I317" s="39">
        <v>0</v>
      </c>
      <c r="J317" s="39">
        <v>0</v>
      </c>
      <c r="K317" s="39">
        <v>0</v>
      </c>
    </row>
    <row r="318" spans="1:14" ht="42" customHeight="1" thickBot="1">
      <c r="A318" s="144"/>
      <c r="B318" s="144"/>
      <c r="C318" s="162"/>
      <c r="D318" s="45" t="s">
        <v>47</v>
      </c>
      <c r="E318" s="101">
        <v>176.9</v>
      </c>
      <c r="F318" s="55">
        <v>363.44</v>
      </c>
      <c r="G318" s="55">
        <v>864.66</v>
      </c>
      <c r="H318" s="55">
        <v>819.39</v>
      </c>
      <c r="I318" s="55">
        <v>783.1</v>
      </c>
      <c r="J318" s="55">
        <v>793.5</v>
      </c>
      <c r="K318" s="55">
        <v>793.5</v>
      </c>
      <c r="N318" t="s">
        <v>72</v>
      </c>
    </row>
    <row r="319" spans="1:11" ht="23.25" customHeight="1" thickBot="1">
      <c r="A319" s="144"/>
      <c r="B319" s="144"/>
      <c r="C319" s="162"/>
      <c r="D319" s="45" t="s">
        <v>48</v>
      </c>
      <c r="E319" s="45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</row>
    <row r="320" spans="1:11" ht="32.25" customHeight="1" thickBot="1">
      <c r="A320" s="144"/>
      <c r="B320" s="144"/>
      <c r="C320" s="163"/>
      <c r="D320" s="45" t="s">
        <v>49</v>
      </c>
      <c r="E320" s="45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</row>
    <row r="321" spans="1:11" ht="13.5" customHeight="1" hidden="1">
      <c r="A321" s="144"/>
      <c r="B321" s="144"/>
      <c r="C321" s="22" t="s">
        <v>17</v>
      </c>
      <c r="D321" s="22"/>
      <c r="E321" s="13">
        <v>0</v>
      </c>
      <c r="F321" s="89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</row>
    <row r="322" spans="1:11" ht="35.25" customHeight="1" thickBot="1">
      <c r="A322" s="144"/>
      <c r="B322" s="144"/>
      <c r="C322" s="143" t="s">
        <v>18</v>
      </c>
      <c r="D322" s="45" t="s">
        <v>44</v>
      </c>
      <c r="E322" s="47">
        <v>15.6</v>
      </c>
      <c r="F322" s="38">
        <f>F325</f>
        <v>19.94</v>
      </c>
      <c r="G322" s="38">
        <f>G325</f>
        <v>34.4</v>
      </c>
      <c r="H322" s="38">
        <f>H325+H324</f>
        <v>60</v>
      </c>
      <c r="I322" s="38">
        <f>I324+I325</f>
        <v>50</v>
      </c>
      <c r="J322" s="38">
        <f>J324+J325</f>
        <v>50</v>
      </c>
      <c r="K322" s="38">
        <f>K324+K325</f>
        <v>50</v>
      </c>
    </row>
    <row r="323" spans="1:11" ht="13.5" customHeight="1" thickBot="1">
      <c r="A323" s="144"/>
      <c r="B323" s="144"/>
      <c r="C323" s="144"/>
      <c r="D323" s="45" t="s">
        <v>45</v>
      </c>
      <c r="E323" s="45">
        <v>0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</row>
    <row r="324" spans="1:11" ht="13.5" customHeight="1" thickBot="1">
      <c r="A324" s="144"/>
      <c r="B324" s="144"/>
      <c r="C324" s="144"/>
      <c r="D324" s="45" t="s">
        <v>46</v>
      </c>
      <c r="E324" s="45">
        <v>0</v>
      </c>
      <c r="F324" s="39">
        <v>0</v>
      </c>
      <c r="G324" s="39">
        <v>0</v>
      </c>
      <c r="H324" s="121">
        <v>0</v>
      </c>
      <c r="I324" s="121">
        <v>0</v>
      </c>
      <c r="J324" s="121">
        <v>0</v>
      </c>
      <c r="K324" s="121">
        <v>0</v>
      </c>
    </row>
    <row r="325" spans="1:11" ht="40.5" customHeight="1" thickBot="1">
      <c r="A325" s="144"/>
      <c r="B325" s="144"/>
      <c r="C325" s="144"/>
      <c r="D325" s="45" t="s">
        <v>47</v>
      </c>
      <c r="E325" s="101">
        <v>15.5</v>
      </c>
      <c r="F325" s="55">
        <v>19.94</v>
      </c>
      <c r="G325" s="55">
        <v>34.4</v>
      </c>
      <c r="H325" s="55">
        <v>60</v>
      </c>
      <c r="I325" s="55">
        <v>50</v>
      </c>
      <c r="J325" s="55">
        <v>50</v>
      </c>
      <c r="K325" s="55">
        <v>50</v>
      </c>
    </row>
    <row r="326" spans="1:11" ht="13.5" customHeight="1" thickBot="1">
      <c r="A326" s="144"/>
      <c r="B326" s="144"/>
      <c r="C326" s="144"/>
      <c r="D326" s="45" t="s">
        <v>48</v>
      </c>
      <c r="E326" s="45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</row>
    <row r="327" spans="1:11" ht="29.25" customHeight="1" thickBot="1">
      <c r="A327" s="144"/>
      <c r="B327" s="144"/>
      <c r="C327" s="144"/>
      <c r="D327" s="45" t="s">
        <v>49</v>
      </c>
      <c r="E327" s="45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</row>
    <row r="328" spans="1:11" ht="15" customHeight="1" thickBot="1">
      <c r="A328" s="145"/>
      <c r="B328" s="145"/>
      <c r="C328" s="145"/>
      <c r="D328" s="127" t="s">
        <v>19</v>
      </c>
      <c r="E328" s="127">
        <f>E322+E315+E309+E303+E291+E285+E279+E273</f>
        <v>2375.32</v>
      </c>
      <c r="F328" s="128">
        <f>F322+F315+F309+F303+F291+F285+F279+F273</f>
        <v>2558.23</v>
      </c>
      <c r="G328" s="128">
        <f>G322+G315+G309+G303+G291+G285+G279+G273+G297</f>
        <v>3649.4400000000005</v>
      </c>
      <c r="H328" s="128">
        <f>H322+H315+H309+H303+H291+H285+H279+H273+H297</f>
        <v>3925.79</v>
      </c>
      <c r="I328" s="128">
        <f>I322+I315+I309+I303+I291+I285+I279+I273+I297</f>
        <v>3539.75</v>
      </c>
      <c r="J328" s="128">
        <f>J322+J315+J309+J303+J291+J285+J279+J273+J297</f>
        <v>3493.95</v>
      </c>
      <c r="K328" s="128">
        <f>K322+K315+K309+K303+K291+K285+K279+K273+K297</f>
        <v>3493.95</v>
      </c>
    </row>
    <row r="329" spans="1:11" ht="1.5" customHeight="1" hidden="1" thickBot="1">
      <c r="A329" s="141"/>
      <c r="B329" s="138" t="s">
        <v>57</v>
      </c>
      <c r="C329" s="19" t="s">
        <v>19</v>
      </c>
      <c r="D329" s="12"/>
      <c r="E329" s="13"/>
      <c r="F329" s="90"/>
      <c r="G329" s="13"/>
      <c r="H329" s="13"/>
      <c r="I329" s="13"/>
      <c r="J329" s="13"/>
      <c r="K329" s="13"/>
    </row>
    <row r="330" spans="1:11" ht="14.25" thickBot="1">
      <c r="A330" s="142"/>
      <c r="B330" s="139"/>
      <c r="C330" s="149" t="s">
        <v>11</v>
      </c>
      <c r="D330" s="45" t="s">
        <v>44</v>
      </c>
      <c r="E330" s="47">
        <f>E332+E333</f>
        <v>1267</v>
      </c>
      <c r="F330" s="38">
        <f>F332+F333</f>
        <v>699.56</v>
      </c>
      <c r="G330" s="38">
        <f>G332+G333</f>
        <v>66.72</v>
      </c>
      <c r="H330" s="38">
        <f>H332+H333</f>
        <v>0</v>
      </c>
      <c r="I330" s="38">
        <v>0</v>
      </c>
      <c r="J330" s="38">
        <v>0</v>
      </c>
      <c r="K330" s="38">
        <v>0</v>
      </c>
    </row>
    <row r="331" spans="1:11" ht="16.5" thickBot="1">
      <c r="A331" s="33"/>
      <c r="B331" s="139"/>
      <c r="C331" s="150"/>
      <c r="D331" s="45" t="s">
        <v>45</v>
      </c>
      <c r="E331" s="45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</row>
    <row r="332" spans="1:11" ht="16.5" thickBot="1">
      <c r="A332" s="33"/>
      <c r="B332" s="139"/>
      <c r="C332" s="34"/>
      <c r="D332" s="45" t="s">
        <v>46</v>
      </c>
      <c r="E332" s="100">
        <v>40</v>
      </c>
      <c r="F332" s="57">
        <v>0</v>
      </c>
      <c r="G332" s="57">
        <v>0</v>
      </c>
      <c r="H332" s="57">
        <v>0</v>
      </c>
      <c r="I332" s="57">
        <v>0</v>
      </c>
      <c r="J332" s="57">
        <v>0</v>
      </c>
      <c r="K332" s="57">
        <v>0</v>
      </c>
    </row>
    <row r="333" spans="1:13" ht="41.25" thickBot="1">
      <c r="A333" s="33"/>
      <c r="B333" s="139"/>
      <c r="C333" s="34"/>
      <c r="D333" s="45" t="s">
        <v>47</v>
      </c>
      <c r="E333" s="101">
        <v>1227</v>
      </c>
      <c r="F333" s="55">
        <v>699.56</v>
      </c>
      <c r="G333" s="55">
        <v>66.72</v>
      </c>
      <c r="H333" s="55">
        <v>0</v>
      </c>
      <c r="I333" s="55">
        <v>0</v>
      </c>
      <c r="J333" s="55">
        <v>0</v>
      </c>
      <c r="K333" s="55">
        <v>0</v>
      </c>
      <c r="L333" s="2"/>
      <c r="M333" s="2">
        <f>F333+F339+F345+F351+F357+F363+F370+F376+F382+F388+F394</f>
        <v>905.87</v>
      </c>
    </row>
    <row r="334" spans="1:13" ht="27.75" thickBot="1">
      <c r="A334" s="33"/>
      <c r="B334" s="139"/>
      <c r="C334" s="34"/>
      <c r="D334" s="45" t="s">
        <v>48</v>
      </c>
      <c r="E334" s="45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M334" s="2">
        <f>F332+F356+F369</f>
        <v>45.53</v>
      </c>
    </row>
    <row r="335" spans="1:11" ht="27.75" thickBot="1">
      <c r="A335" s="33"/>
      <c r="B335" s="139"/>
      <c r="C335" s="34"/>
      <c r="D335" s="45" t="s">
        <v>49</v>
      </c>
      <c r="E335" s="45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0</v>
      </c>
    </row>
    <row r="336" spans="1:11" ht="18" customHeight="1" thickBot="1">
      <c r="A336" s="139"/>
      <c r="B336" s="139"/>
      <c r="C336" s="143" t="s">
        <v>22</v>
      </c>
      <c r="D336" s="45" t="s">
        <v>44</v>
      </c>
      <c r="E336" s="47">
        <v>121.5</v>
      </c>
      <c r="F336" s="38">
        <f>F339</f>
        <v>133.4</v>
      </c>
      <c r="G336" s="38">
        <f>G339</f>
        <v>24</v>
      </c>
      <c r="H336" s="38">
        <v>0</v>
      </c>
      <c r="I336" s="38">
        <v>0</v>
      </c>
      <c r="J336" s="38">
        <v>0</v>
      </c>
      <c r="K336" s="38">
        <v>0</v>
      </c>
    </row>
    <row r="337" spans="1:11" ht="20.25" customHeight="1" thickBot="1">
      <c r="A337" s="139"/>
      <c r="B337" s="139"/>
      <c r="C337" s="144"/>
      <c r="D337" s="45" t="s">
        <v>45</v>
      </c>
      <c r="E337" s="45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</row>
    <row r="338" spans="1:11" ht="19.5" customHeight="1" thickBot="1">
      <c r="A338" s="139"/>
      <c r="B338" s="139"/>
      <c r="C338" s="144"/>
      <c r="D338" s="45" t="s">
        <v>46</v>
      </c>
      <c r="E338" s="45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</row>
    <row r="339" spans="1:11" ht="37.5" customHeight="1" thickBot="1">
      <c r="A339" s="139"/>
      <c r="B339" s="139"/>
      <c r="C339" s="144"/>
      <c r="D339" s="45" t="s">
        <v>47</v>
      </c>
      <c r="E339" s="101">
        <v>106.5</v>
      </c>
      <c r="F339" s="55">
        <v>133.4</v>
      </c>
      <c r="G339" s="55">
        <v>24</v>
      </c>
      <c r="H339" s="55">
        <v>0</v>
      </c>
      <c r="I339" s="55">
        <v>0</v>
      </c>
      <c r="J339" s="55">
        <v>0</v>
      </c>
      <c r="K339" s="55">
        <v>0</v>
      </c>
    </row>
    <row r="340" spans="1:11" ht="32.25" customHeight="1" thickBot="1">
      <c r="A340" s="140"/>
      <c r="B340" s="140"/>
      <c r="C340" s="144"/>
      <c r="D340" s="45" t="s">
        <v>48</v>
      </c>
      <c r="E340" s="45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</row>
    <row r="341" spans="1:11" ht="26.25" customHeight="1" thickBot="1">
      <c r="A341" s="138"/>
      <c r="B341" s="138"/>
      <c r="C341" s="145"/>
      <c r="D341" s="45" t="s">
        <v>49</v>
      </c>
      <c r="E341" s="45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</row>
    <row r="342" spans="1:11" ht="19.5" customHeight="1" thickBot="1">
      <c r="A342" s="139"/>
      <c r="B342" s="139"/>
      <c r="C342" s="143" t="s">
        <v>13</v>
      </c>
      <c r="D342" s="45" t="s">
        <v>44</v>
      </c>
      <c r="E342" s="47">
        <f>E345</f>
        <v>0.3</v>
      </c>
      <c r="F342" s="38">
        <f>F345</f>
        <v>0.07</v>
      </c>
      <c r="G342" s="38">
        <f>G345</f>
        <v>0</v>
      </c>
      <c r="H342" s="38">
        <f>H345</f>
        <v>0</v>
      </c>
      <c r="I342" s="38">
        <v>0</v>
      </c>
      <c r="J342" s="38">
        <v>0</v>
      </c>
      <c r="K342" s="38">
        <v>0</v>
      </c>
    </row>
    <row r="343" spans="1:11" ht="19.5" customHeight="1" thickBot="1">
      <c r="A343" s="139"/>
      <c r="B343" s="139"/>
      <c r="C343" s="144"/>
      <c r="D343" s="45" t="s">
        <v>45</v>
      </c>
      <c r="E343" s="45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39">
        <v>0</v>
      </c>
    </row>
    <row r="344" spans="1:11" ht="19.5" customHeight="1" thickBot="1">
      <c r="A344" s="139"/>
      <c r="B344" s="139"/>
      <c r="C344" s="144"/>
      <c r="D344" s="45" t="s">
        <v>46</v>
      </c>
      <c r="E344" s="45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</row>
    <row r="345" spans="1:11" ht="44.25" customHeight="1" thickBot="1">
      <c r="A345" s="139"/>
      <c r="B345" s="139"/>
      <c r="C345" s="144"/>
      <c r="D345" s="45" t="s">
        <v>47</v>
      </c>
      <c r="E345" s="101">
        <v>0.3</v>
      </c>
      <c r="F345" s="55">
        <v>0.07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</row>
    <row r="346" spans="1:11" ht="16.5" customHeight="1" thickBot="1">
      <c r="A346" s="140"/>
      <c r="B346" s="140"/>
      <c r="C346" s="144"/>
      <c r="D346" s="45" t="s">
        <v>48</v>
      </c>
      <c r="E346" s="45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</row>
    <row r="347" spans="1:11" ht="42" customHeight="1" thickBot="1">
      <c r="A347" s="138"/>
      <c r="B347" s="138"/>
      <c r="C347" s="145"/>
      <c r="D347" s="45" t="s">
        <v>49</v>
      </c>
      <c r="E347" s="45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</row>
    <row r="348" spans="1:11" ht="16.5" customHeight="1" thickBot="1">
      <c r="A348" s="139"/>
      <c r="B348" s="139"/>
      <c r="C348" s="143" t="s">
        <v>28</v>
      </c>
      <c r="D348" s="45" t="s">
        <v>44</v>
      </c>
      <c r="E348" s="47">
        <v>2.4</v>
      </c>
      <c r="F348" s="38">
        <f aca="true" t="shared" si="41" ref="F348:K348">F351</f>
        <v>2</v>
      </c>
      <c r="G348" s="38">
        <f t="shared" si="41"/>
        <v>0.2</v>
      </c>
      <c r="H348" s="38">
        <f t="shared" si="41"/>
        <v>0</v>
      </c>
      <c r="I348" s="38">
        <f t="shared" si="41"/>
        <v>0</v>
      </c>
      <c r="J348" s="38">
        <f t="shared" si="41"/>
        <v>0</v>
      </c>
      <c r="K348" s="38">
        <f t="shared" si="41"/>
        <v>0</v>
      </c>
    </row>
    <row r="349" spans="1:11" ht="16.5" customHeight="1" thickBot="1">
      <c r="A349" s="139"/>
      <c r="B349" s="139"/>
      <c r="C349" s="144"/>
      <c r="D349" s="45" t="s">
        <v>45</v>
      </c>
      <c r="E349" s="45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</row>
    <row r="350" spans="1:11" ht="16.5" customHeight="1" thickBot="1">
      <c r="A350" s="139"/>
      <c r="B350" s="139"/>
      <c r="C350" s="144"/>
      <c r="D350" s="45" t="s">
        <v>46</v>
      </c>
      <c r="E350" s="45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</row>
    <row r="351" spans="1:11" ht="36.75" customHeight="1" thickBot="1">
      <c r="A351" s="139"/>
      <c r="B351" s="139"/>
      <c r="C351" s="144"/>
      <c r="D351" s="45" t="s">
        <v>47</v>
      </c>
      <c r="E351" s="101">
        <v>2.4</v>
      </c>
      <c r="F351" s="55">
        <v>2</v>
      </c>
      <c r="G351" s="55">
        <v>0.2</v>
      </c>
      <c r="H351" s="55">
        <v>0</v>
      </c>
      <c r="I351" s="55">
        <v>0</v>
      </c>
      <c r="J351" s="55">
        <v>0</v>
      </c>
      <c r="K351" s="55">
        <v>0</v>
      </c>
    </row>
    <row r="352" spans="1:11" ht="16.5" customHeight="1" thickBot="1">
      <c r="A352" s="140"/>
      <c r="B352" s="140"/>
      <c r="C352" s="144"/>
      <c r="D352" s="45" t="s">
        <v>48</v>
      </c>
      <c r="E352" s="45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</row>
    <row r="353" spans="1:11" ht="17.25" customHeight="1" thickBot="1">
      <c r="A353" s="143"/>
      <c r="B353" s="143"/>
      <c r="C353" s="145"/>
      <c r="D353" s="45" t="s">
        <v>49</v>
      </c>
      <c r="E353" s="45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</row>
    <row r="354" spans="1:11" ht="16.5" customHeight="1" thickBot="1">
      <c r="A354" s="144"/>
      <c r="B354" s="144"/>
      <c r="C354" s="143" t="s">
        <v>30</v>
      </c>
      <c r="D354" s="45" t="s">
        <v>44</v>
      </c>
      <c r="E354" s="47">
        <v>109</v>
      </c>
      <c r="F354" s="38">
        <f aca="true" t="shared" si="42" ref="F354:K354">F356</f>
        <v>45.53</v>
      </c>
      <c r="G354" s="38">
        <f t="shared" si="42"/>
        <v>10.18</v>
      </c>
      <c r="H354" s="38">
        <f t="shared" si="42"/>
        <v>0</v>
      </c>
      <c r="I354" s="38">
        <f t="shared" si="42"/>
        <v>0</v>
      </c>
      <c r="J354" s="38">
        <f t="shared" si="42"/>
        <v>0</v>
      </c>
      <c r="K354" s="38">
        <f t="shared" si="42"/>
        <v>0</v>
      </c>
    </row>
    <row r="355" spans="1:11" ht="16.5" customHeight="1" thickBot="1">
      <c r="A355" s="144"/>
      <c r="B355" s="144"/>
      <c r="C355" s="144"/>
      <c r="D355" s="45" t="s">
        <v>45</v>
      </c>
      <c r="E355" s="45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</row>
    <row r="356" spans="1:11" ht="16.5" customHeight="1" thickBot="1">
      <c r="A356" s="144"/>
      <c r="B356" s="144"/>
      <c r="C356" s="144"/>
      <c r="D356" s="45" t="s">
        <v>46</v>
      </c>
      <c r="E356" s="100">
        <v>109</v>
      </c>
      <c r="F356" s="57">
        <v>45.53</v>
      </c>
      <c r="G356" s="57">
        <v>10.18</v>
      </c>
      <c r="H356" s="57">
        <v>0</v>
      </c>
      <c r="I356" s="57">
        <v>0</v>
      </c>
      <c r="J356" s="57">
        <v>0</v>
      </c>
      <c r="K356" s="57">
        <v>0</v>
      </c>
    </row>
    <row r="357" spans="1:11" ht="41.25" customHeight="1" thickBot="1">
      <c r="A357" s="144"/>
      <c r="B357" s="144"/>
      <c r="C357" s="144"/>
      <c r="D357" s="45" t="s">
        <v>47</v>
      </c>
      <c r="E357" s="101">
        <v>0</v>
      </c>
      <c r="F357" s="55">
        <v>0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</row>
    <row r="358" spans="1:11" ht="15" customHeight="1" thickBot="1">
      <c r="A358" s="145"/>
      <c r="B358" s="145"/>
      <c r="C358" s="144"/>
      <c r="D358" s="45" t="s">
        <v>48</v>
      </c>
      <c r="E358" s="45">
        <v>0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</row>
    <row r="359" spans="1:11" ht="26.25" customHeight="1" thickBot="1">
      <c r="A359" s="36"/>
      <c r="B359" s="36"/>
      <c r="C359" s="145"/>
      <c r="D359" s="45" t="s">
        <v>49</v>
      </c>
      <c r="E359" s="45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</row>
    <row r="360" spans="1:11" ht="15.75" customHeight="1" thickBot="1">
      <c r="A360" s="36"/>
      <c r="B360" s="36"/>
      <c r="C360" s="143" t="s">
        <v>59</v>
      </c>
      <c r="D360" s="45" t="s">
        <v>44</v>
      </c>
      <c r="E360" s="47">
        <v>1</v>
      </c>
      <c r="F360" s="38">
        <f aca="true" t="shared" si="43" ref="F360:K360">F363</f>
        <v>3.6</v>
      </c>
      <c r="G360" s="38">
        <f t="shared" si="43"/>
        <v>0</v>
      </c>
      <c r="H360" s="38">
        <f t="shared" si="43"/>
        <v>0</v>
      </c>
      <c r="I360" s="38">
        <f t="shared" si="43"/>
        <v>0</v>
      </c>
      <c r="J360" s="38">
        <f t="shared" si="43"/>
        <v>0</v>
      </c>
      <c r="K360" s="38">
        <f t="shared" si="43"/>
        <v>0</v>
      </c>
    </row>
    <row r="361" spans="1:11" ht="15.75" customHeight="1" thickBot="1">
      <c r="A361" s="36"/>
      <c r="B361" s="36"/>
      <c r="C361" s="144"/>
      <c r="D361" s="45" t="s">
        <v>45</v>
      </c>
      <c r="E361" s="45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</row>
    <row r="362" spans="1:11" ht="13.5" customHeight="1" thickBot="1">
      <c r="A362" s="36"/>
      <c r="B362" s="36"/>
      <c r="C362" s="144"/>
      <c r="D362" s="45" t="s">
        <v>46</v>
      </c>
      <c r="E362" s="45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</row>
    <row r="363" spans="1:11" ht="43.5" customHeight="1" thickBot="1">
      <c r="A363" s="36"/>
      <c r="B363" s="36"/>
      <c r="C363" s="144"/>
      <c r="D363" s="45" t="s">
        <v>47</v>
      </c>
      <c r="E363" s="101">
        <v>1</v>
      </c>
      <c r="F363" s="55">
        <v>3.6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</row>
    <row r="364" spans="1:11" ht="26.25" customHeight="1" thickBot="1">
      <c r="A364" s="36"/>
      <c r="B364" s="36"/>
      <c r="C364" s="144"/>
      <c r="D364" s="45" t="s">
        <v>48</v>
      </c>
      <c r="E364" s="45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</row>
    <row r="365" spans="1:11" ht="36" customHeight="1" thickBot="1">
      <c r="A365" s="143"/>
      <c r="B365" s="143"/>
      <c r="C365" s="145"/>
      <c r="D365" s="45" t="s">
        <v>49</v>
      </c>
      <c r="E365" s="45">
        <v>0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</row>
    <row r="366" spans="1:11" ht="12.75" customHeight="1" hidden="1">
      <c r="A366" s="144"/>
      <c r="B366" s="144"/>
      <c r="C366" s="143" t="s">
        <v>31</v>
      </c>
      <c r="D366" s="22"/>
      <c r="E366" s="26" t="e">
        <f>E403+E435+E527+#REF!+#REF!</f>
        <v>#REF!</v>
      </c>
      <c r="F366" s="91" t="e">
        <f>F403+F435+F527+#REF!+#REF!</f>
        <v>#REF!</v>
      </c>
      <c r="G366" s="26" t="e">
        <f>G403+G435+G527+#REF!+#REF!</f>
        <v>#REF!</v>
      </c>
      <c r="H366" s="26" t="e">
        <f>H403+H435+H527+#REF!+#REF!</f>
        <v>#REF!</v>
      </c>
      <c r="I366" s="26" t="e">
        <f>I403+I435+I527+#REF!+#REF!</f>
        <v>#REF!</v>
      </c>
      <c r="J366" s="26" t="e">
        <f>J403+J435+J527+#REF!+#REF!</f>
        <v>#REF!</v>
      </c>
      <c r="K366" s="26" t="e">
        <f>K403+K435+K527+#REF!+#REF!</f>
        <v>#REF!</v>
      </c>
    </row>
    <row r="367" spans="1:11" ht="17.25" customHeight="1" thickBot="1">
      <c r="A367" s="144"/>
      <c r="B367" s="144"/>
      <c r="C367" s="144"/>
      <c r="D367" s="45" t="s">
        <v>44</v>
      </c>
      <c r="E367" s="47">
        <f>E369+E370</f>
        <v>17.12</v>
      </c>
      <c r="F367" s="38">
        <f aca="true" t="shared" si="44" ref="F367:K367">F369+F370</f>
        <v>5.35</v>
      </c>
      <c r="G367" s="38">
        <f t="shared" si="44"/>
        <v>0.3</v>
      </c>
      <c r="H367" s="38">
        <v>0</v>
      </c>
      <c r="I367" s="38">
        <f t="shared" si="44"/>
        <v>0</v>
      </c>
      <c r="J367" s="38">
        <f t="shared" si="44"/>
        <v>0</v>
      </c>
      <c r="K367" s="38">
        <f t="shared" si="44"/>
        <v>0</v>
      </c>
    </row>
    <row r="368" spans="1:11" ht="12.75" customHeight="1" thickBot="1">
      <c r="A368" s="144"/>
      <c r="B368" s="144"/>
      <c r="C368" s="144"/>
      <c r="D368" s="45" t="s">
        <v>45</v>
      </c>
      <c r="E368" s="45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</row>
    <row r="369" spans="1:11" ht="12.75" customHeight="1" thickBot="1">
      <c r="A369" s="144"/>
      <c r="B369" s="144"/>
      <c r="C369" s="144"/>
      <c r="D369" s="45" t="s">
        <v>46</v>
      </c>
      <c r="E369" s="100">
        <v>6.12</v>
      </c>
      <c r="F369" s="57">
        <v>0</v>
      </c>
      <c r="G369" s="57">
        <v>0</v>
      </c>
      <c r="H369" s="57">
        <v>0</v>
      </c>
      <c r="I369" s="57">
        <v>0</v>
      </c>
      <c r="J369" s="57">
        <v>0</v>
      </c>
      <c r="K369" s="57">
        <v>0</v>
      </c>
    </row>
    <row r="370" spans="1:11" ht="42.75" customHeight="1" thickBot="1">
      <c r="A370" s="144"/>
      <c r="B370" s="144"/>
      <c r="C370" s="144"/>
      <c r="D370" s="45" t="s">
        <v>47</v>
      </c>
      <c r="E370" s="101">
        <v>11</v>
      </c>
      <c r="F370" s="55">
        <v>5.35</v>
      </c>
      <c r="G370" s="55">
        <v>0.3</v>
      </c>
      <c r="H370" s="55">
        <v>0</v>
      </c>
      <c r="I370" s="55">
        <v>0</v>
      </c>
      <c r="J370" s="55">
        <v>0</v>
      </c>
      <c r="K370" s="55">
        <v>0</v>
      </c>
    </row>
    <row r="371" spans="1:11" ht="12.75" customHeight="1" thickBot="1">
      <c r="A371" s="145"/>
      <c r="B371" s="145"/>
      <c r="C371" s="144"/>
      <c r="D371" s="45" t="s">
        <v>48</v>
      </c>
      <c r="E371" s="45">
        <v>0</v>
      </c>
      <c r="F371" s="39">
        <v>0</v>
      </c>
      <c r="G371" s="39">
        <v>0</v>
      </c>
      <c r="H371" s="39">
        <v>0</v>
      </c>
      <c r="I371" s="39">
        <v>0</v>
      </c>
      <c r="J371" s="39">
        <v>0</v>
      </c>
      <c r="K371" s="39">
        <v>0</v>
      </c>
    </row>
    <row r="372" spans="1:11" ht="30" customHeight="1" thickBot="1">
      <c r="A372" s="143"/>
      <c r="B372" s="143"/>
      <c r="C372" s="145"/>
      <c r="D372" s="45" t="s">
        <v>49</v>
      </c>
      <c r="E372" s="45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</row>
    <row r="373" spans="1:11" ht="20.25" customHeight="1" thickBot="1">
      <c r="A373" s="144"/>
      <c r="B373" s="144"/>
      <c r="C373" s="143" t="s">
        <v>3</v>
      </c>
      <c r="D373" s="45" t="s">
        <v>44</v>
      </c>
      <c r="E373" s="47">
        <v>36.5</v>
      </c>
      <c r="F373" s="38">
        <f aca="true" t="shared" si="45" ref="F373:K373">F376</f>
        <v>8</v>
      </c>
      <c r="G373" s="38">
        <f t="shared" si="45"/>
        <v>0</v>
      </c>
      <c r="H373" s="38">
        <f t="shared" si="45"/>
        <v>0</v>
      </c>
      <c r="I373" s="38">
        <f t="shared" si="45"/>
        <v>0</v>
      </c>
      <c r="J373" s="38">
        <f t="shared" si="45"/>
        <v>0</v>
      </c>
      <c r="K373" s="38">
        <f t="shared" si="45"/>
        <v>0</v>
      </c>
    </row>
    <row r="374" spans="1:11" ht="15" customHeight="1" thickBot="1">
      <c r="A374" s="144"/>
      <c r="B374" s="144"/>
      <c r="C374" s="144"/>
      <c r="D374" s="45" t="s">
        <v>45</v>
      </c>
      <c r="E374" s="45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</row>
    <row r="375" spans="1:11" ht="22.5" customHeight="1" thickBot="1">
      <c r="A375" s="144"/>
      <c r="B375" s="144"/>
      <c r="C375" s="144"/>
      <c r="D375" s="45" t="s">
        <v>46</v>
      </c>
      <c r="E375" s="45">
        <v>0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</row>
    <row r="376" spans="1:11" ht="39.75" customHeight="1" thickBot="1">
      <c r="A376" s="144"/>
      <c r="B376" s="144"/>
      <c r="C376" s="144"/>
      <c r="D376" s="45" t="s">
        <v>47</v>
      </c>
      <c r="E376" s="101">
        <v>36.5</v>
      </c>
      <c r="F376" s="55">
        <v>8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</row>
    <row r="377" spans="1:11" ht="17.25" customHeight="1" thickBot="1">
      <c r="A377" s="145"/>
      <c r="B377" s="145"/>
      <c r="C377" s="144"/>
      <c r="D377" s="45" t="s">
        <v>48</v>
      </c>
      <c r="E377" s="45">
        <v>0</v>
      </c>
      <c r="F377" s="39">
        <v>0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</row>
    <row r="378" spans="1:11" ht="21" customHeight="1" thickBot="1">
      <c r="A378" s="143"/>
      <c r="B378" s="143"/>
      <c r="C378" s="145"/>
      <c r="D378" s="45" t="s">
        <v>49</v>
      </c>
      <c r="E378" s="45">
        <v>0</v>
      </c>
      <c r="F378" s="39">
        <v>0</v>
      </c>
      <c r="G378" s="39">
        <v>0</v>
      </c>
      <c r="H378" s="39">
        <v>0</v>
      </c>
      <c r="I378" s="39">
        <v>0</v>
      </c>
      <c r="J378" s="39">
        <v>0</v>
      </c>
      <c r="K378" s="39">
        <v>0</v>
      </c>
    </row>
    <row r="379" spans="1:11" ht="12" customHeight="1" thickBot="1">
      <c r="A379" s="144"/>
      <c r="B379" s="144"/>
      <c r="C379" s="143" t="s">
        <v>17</v>
      </c>
      <c r="D379" s="45" t="s">
        <v>44</v>
      </c>
      <c r="E379" s="47">
        <f>E382</f>
        <v>73.4</v>
      </c>
      <c r="F379" s="38">
        <f aca="true" t="shared" si="46" ref="F379:K379">F382</f>
        <v>49.29</v>
      </c>
      <c r="G379" s="38">
        <f t="shared" si="46"/>
        <v>0</v>
      </c>
      <c r="H379" s="38">
        <f t="shared" si="46"/>
        <v>0</v>
      </c>
      <c r="I379" s="38">
        <f t="shared" si="46"/>
        <v>0</v>
      </c>
      <c r="J379" s="38">
        <f t="shared" si="46"/>
        <v>0</v>
      </c>
      <c r="K379" s="38">
        <f t="shared" si="46"/>
        <v>0</v>
      </c>
    </row>
    <row r="380" spans="1:11" ht="15" customHeight="1" thickBot="1">
      <c r="A380" s="144"/>
      <c r="B380" s="144"/>
      <c r="C380" s="144"/>
      <c r="D380" s="45" t="s">
        <v>45</v>
      </c>
      <c r="E380" s="45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</row>
    <row r="381" spans="1:11" ht="18.75" customHeight="1" thickBot="1">
      <c r="A381" s="144"/>
      <c r="B381" s="144"/>
      <c r="C381" s="144"/>
      <c r="D381" s="45" t="s">
        <v>46</v>
      </c>
      <c r="E381" s="45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</row>
    <row r="382" spans="1:11" ht="49.5" customHeight="1" thickBot="1">
      <c r="A382" s="144"/>
      <c r="B382" s="144"/>
      <c r="C382" s="144"/>
      <c r="D382" s="45" t="s">
        <v>47</v>
      </c>
      <c r="E382" s="101">
        <v>73.4</v>
      </c>
      <c r="F382" s="55">
        <v>49.29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</row>
    <row r="383" spans="1:11" ht="15" customHeight="1" thickBot="1">
      <c r="A383" s="144"/>
      <c r="B383" s="144"/>
      <c r="C383" s="144"/>
      <c r="D383" s="45" t="s">
        <v>48</v>
      </c>
      <c r="E383" s="45">
        <v>0</v>
      </c>
      <c r="F383" s="39">
        <v>0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</row>
    <row r="384" spans="1:11" ht="16.5" customHeight="1" thickBot="1">
      <c r="A384" s="145"/>
      <c r="B384" s="145"/>
      <c r="C384" s="144"/>
      <c r="D384" s="45" t="s">
        <v>49</v>
      </c>
      <c r="E384" s="45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</row>
    <row r="385" spans="1:11" ht="16.5" customHeight="1" thickBot="1">
      <c r="A385" s="144"/>
      <c r="B385" s="144"/>
      <c r="C385" s="143" t="s">
        <v>18</v>
      </c>
      <c r="D385" s="45" t="s">
        <v>44</v>
      </c>
      <c r="E385" s="47">
        <f>E388</f>
        <v>14.4</v>
      </c>
      <c r="F385" s="38">
        <f aca="true" t="shared" si="47" ref="F385:K385">F388</f>
        <v>4.6</v>
      </c>
      <c r="G385" s="38">
        <f t="shared" si="47"/>
        <v>0</v>
      </c>
      <c r="H385" s="38">
        <f t="shared" si="47"/>
        <v>0</v>
      </c>
      <c r="I385" s="38">
        <f t="shared" si="47"/>
        <v>0</v>
      </c>
      <c r="J385" s="38">
        <f t="shared" si="47"/>
        <v>0</v>
      </c>
      <c r="K385" s="38">
        <f t="shared" si="47"/>
        <v>0</v>
      </c>
    </row>
    <row r="386" spans="1:11" ht="16.5" customHeight="1" thickBot="1">
      <c r="A386" s="144"/>
      <c r="B386" s="144"/>
      <c r="C386" s="144"/>
      <c r="D386" s="45" t="s">
        <v>45</v>
      </c>
      <c r="E386" s="45">
        <v>0</v>
      </c>
      <c r="F386" s="39">
        <v>0</v>
      </c>
      <c r="G386" s="39">
        <v>0</v>
      </c>
      <c r="H386" s="39">
        <v>0</v>
      </c>
      <c r="I386" s="39">
        <v>0</v>
      </c>
      <c r="J386" s="39">
        <v>0</v>
      </c>
      <c r="K386" s="39">
        <v>0</v>
      </c>
    </row>
    <row r="387" spans="1:11" ht="16.5" customHeight="1" thickBot="1">
      <c r="A387" s="144"/>
      <c r="B387" s="144"/>
      <c r="C387" s="144"/>
      <c r="D387" s="45" t="s">
        <v>46</v>
      </c>
      <c r="E387" s="45">
        <v>0</v>
      </c>
      <c r="F387" s="39">
        <v>0</v>
      </c>
      <c r="G387" s="39">
        <v>0</v>
      </c>
      <c r="H387" s="39">
        <v>0</v>
      </c>
      <c r="I387" s="39">
        <v>0</v>
      </c>
      <c r="J387" s="39">
        <v>0</v>
      </c>
      <c r="K387" s="39">
        <v>0</v>
      </c>
    </row>
    <row r="388" spans="1:11" ht="42" customHeight="1" thickBot="1">
      <c r="A388" s="144"/>
      <c r="B388" s="144"/>
      <c r="C388" s="144"/>
      <c r="D388" s="45" t="s">
        <v>47</v>
      </c>
      <c r="E388" s="101">
        <v>14.4</v>
      </c>
      <c r="F388" s="55">
        <v>4.6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</row>
    <row r="389" spans="1:11" ht="16.5" customHeight="1" thickBot="1">
      <c r="A389" s="145"/>
      <c r="B389" s="145"/>
      <c r="C389" s="144"/>
      <c r="D389" s="45" t="s">
        <v>48</v>
      </c>
      <c r="E389" s="45">
        <v>0</v>
      </c>
      <c r="F389" s="39">
        <v>0</v>
      </c>
      <c r="G389" s="39">
        <v>0</v>
      </c>
      <c r="H389" s="39">
        <v>0</v>
      </c>
      <c r="I389" s="39">
        <v>0</v>
      </c>
      <c r="J389" s="39">
        <v>0</v>
      </c>
      <c r="K389" s="39">
        <v>0</v>
      </c>
    </row>
    <row r="390" spans="1:11" ht="15.75" customHeight="1" thickBot="1">
      <c r="A390" s="143"/>
      <c r="B390" s="143"/>
      <c r="C390" s="145"/>
      <c r="D390" s="45" t="s">
        <v>49</v>
      </c>
      <c r="E390" s="45">
        <v>0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</row>
    <row r="391" spans="1:11" ht="15.75" customHeight="1" thickBot="1">
      <c r="A391" s="144"/>
      <c r="B391" s="144"/>
      <c r="C391" s="143" t="s">
        <v>58</v>
      </c>
      <c r="D391" s="45" t="s">
        <v>44</v>
      </c>
      <c r="E391" s="47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</row>
    <row r="392" spans="1:11" ht="15.75" customHeight="1" thickBot="1">
      <c r="A392" s="144"/>
      <c r="B392" s="144"/>
      <c r="C392" s="144"/>
      <c r="D392" s="45" t="s">
        <v>45</v>
      </c>
      <c r="E392" s="45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</row>
    <row r="393" spans="1:11" ht="15.75" customHeight="1" thickBot="1">
      <c r="A393" s="144"/>
      <c r="B393" s="144"/>
      <c r="C393" s="144"/>
      <c r="D393" s="45" t="s">
        <v>46</v>
      </c>
      <c r="E393" s="45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</row>
    <row r="394" spans="1:11" ht="45.75" customHeight="1" thickBot="1">
      <c r="A394" s="144"/>
      <c r="B394" s="144"/>
      <c r="C394" s="144"/>
      <c r="D394" s="45" t="s">
        <v>47</v>
      </c>
      <c r="E394" s="101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</row>
    <row r="395" spans="1:11" ht="15.75" customHeight="1" thickBot="1">
      <c r="A395" s="145"/>
      <c r="B395" s="145"/>
      <c r="C395" s="144"/>
      <c r="D395" s="45" t="s">
        <v>48</v>
      </c>
      <c r="E395" s="45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</row>
    <row r="396" spans="1:11" ht="15.75" customHeight="1" thickBot="1">
      <c r="A396" s="23"/>
      <c r="B396" s="23"/>
      <c r="C396" s="145"/>
      <c r="D396" s="45" t="s">
        <v>49</v>
      </c>
      <c r="E396" s="45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</row>
    <row r="397" spans="1:13" ht="17.25" customHeight="1" thickBot="1">
      <c r="A397" s="138" t="s">
        <v>8</v>
      </c>
      <c r="B397" s="138" t="s">
        <v>35</v>
      </c>
      <c r="C397" s="19" t="s">
        <v>19</v>
      </c>
      <c r="D397" s="12"/>
      <c r="E397" s="47">
        <f>E330+E336+E342+E348+E354+E360+E367+E373+E379+E385+E391</f>
        <v>1642.6200000000001</v>
      </c>
      <c r="F397" s="38">
        <f>F330+F336+F342+F348+F354+F360+F367+F373+F379+F385+F391</f>
        <v>951.4</v>
      </c>
      <c r="G397" s="38">
        <f>G330+G336+G342+G348+G354+G360+G367+G373+G379+G385+G391</f>
        <v>101.39999999999999</v>
      </c>
      <c r="H397" s="38">
        <f>H330+H336+H342+H348+H354+H360+H367+H373+H379+H385+H391</f>
        <v>0</v>
      </c>
      <c r="I397" s="38">
        <f>I391+I385+I379+I373+I367+I360+I354+I348+I342+I336+I330</f>
        <v>0</v>
      </c>
      <c r="J397" s="38">
        <f>J391+J385+J379+J373+J367+J360+J354+J348+J342+J336+J330</f>
        <v>0</v>
      </c>
      <c r="K397" s="38">
        <f>K391+K385+K379+K373+K367+K360+K354+K348+K342+K336+K330</f>
        <v>0</v>
      </c>
      <c r="M397" s="2"/>
    </row>
    <row r="398" spans="1:13" ht="12.75" customHeight="1" thickBot="1">
      <c r="A398" s="139"/>
      <c r="B398" s="139"/>
      <c r="C398" s="149" t="s">
        <v>11</v>
      </c>
      <c r="D398" s="45" t="s">
        <v>44</v>
      </c>
      <c r="E398" s="47">
        <f aca="true" t="shared" si="48" ref="E398:K398">E401</f>
        <v>1295.5</v>
      </c>
      <c r="F398" s="38">
        <f t="shared" si="48"/>
        <v>1176.4</v>
      </c>
      <c r="G398" s="38">
        <f t="shared" si="48"/>
        <v>1209.2</v>
      </c>
      <c r="H398" s="38">
        <f t="shared" si="48"/>
        <v>1267.7</v>
      </c>
      <c r="I398" s="38">
        <f t="shared" si="48"/>
        <v>1148.3</v>
      </c>
      <c r="J398" s="38">
        <f t="shared" si="48"/>
        <v>1116.6</v>
      </c>
      <c r="K398" s="38">
        <f t="shared" si="48"/>
        <v>1116.6</v>
      </c>
      <c r="M398" s="2"/>
    </row>
    <row r="399" spans="1:11" ht="17.25" customHeight="1" thickBot="1">
      <c r="A399" s="139"/>
      <c r="B399" s="139"/>
      <c r="C399" s="150"/>
      <c r="D399" s="45" t="s">
        <v>45</v>
      </c>
      <c r="E399" s="45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</row>
    <row r="400" spans="1:13" ht="15" customHeight="1" thickBot="1">
      <c r="A400" s="139"/>
      <c r="B400" s="139"/>
      <c r="C400" s="150"/>
      <c r="D400" s="45" t="s">
        <v>46</v>
      </c>
      <c r="E400" s="45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M400" s="2"/>
    </row>
    <row r="401" spans="1:11" ht="42" customHeight="1" thickBot="1">
      <c r="A401" s="139"/>
      <c r="B401" s="139"/>
      <c r="C401" s="150"/>
      <c r="D401" s="45" t="s">
        <v>47</v>
      </c>
      <c r="E401" s="101">
        <v>1295.5</v>
      </c>
      <c r="F401" s="55">
        <v>1176.4</v>
      </c>
      <c r="G401" s="55">
        <v>1209.2</v>
      </c>
      <c r="H401" s="55">
        <v>1267.7</v>
      </c>
      <c r="I401" s="55">
        <v>1148.3</v>
      </c>
      <c r="J401" s="55">
        <v>1116.6</v>
      </c>
      <c r="K401" s="55">
        <v>1116.6</v>
      </c>
    </row>
    <row r="402" spans="1:12" ht="27.75" thickBot="1">
      <c r="A402" s="140"/>
      <c r="B402" s="139"/>
      <c r="C402" s="150"/>
      <c r="D402" s="45" t="s">
        <v>48</v>
      </c>
      <c r="E402" s="45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2"/>
    </row>
    <row r="403" spans="1:11" ht="27.75" customHeight="1" thickBot="1">
      <c r="A403" s="138"/>
      <c r="B403" s="139"/>
      <c r="C403" s="150"/>
      <c r="D403" s="45" t="s">
        <v>49</v>
      </c>
      <c r="E403" s="45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</row>
    <row r="404" spans="1:11" ht="14.25" thickBot="1">
      <c r="A404" s="139"/>
      <c r="B404" s="139"/>
      <c r="C404" s="143" t="s">
        <v>13</v>
      </c>
      <c r="D404" s="45" t="s">
        <v>44</v>
      </c>
      <c r="E404" s="47">
        <v>18</v>
      </c>
      <c r="F404" s="38">
        <f>F407</f>
        <v>16.6</v>
      </c>
      <c r="G404" s="38">
        <f>G407</f>
        <v>16.78</v>
      </c>
      <c r="H404" s="38">
        <v>18</v>
      </c>
      <c r="I404" s="38">
        <v>18</v>
      </c>
      <c r="J404" s="38">
        <v>18</v>
      </c>
      <c r="K404" s="38">
        <v>18</v>
      </c>
    </row>
    <row r="405" spans="1:11" ht="16.5" customHeight="1" thickBot="1">
      <c r="A405" s="139"/>
      <c r="B405" s="139"/>
      <c r="C405" s="144"/>
      <c r="D405" s="45" t="s">
        <v>45</v>
      </c>
      <c r="E405" s="45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0</v>
      </c>
      <c r="K405" s="39">
        <v>0</v>
      </c>
    </row>
    <row r="406" spans="1:11" ht="14.25" thickBot="1">
      <c r="A406" s="139"/>
      <c r="B406" s="139"/>
      <c r="C406" s="144"/>
      <c r="D406" s="45" t="s">
        <v>46</v>
      </c>
      <c r="E406" s="45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</row>
    <row r="407" spans="1:11" ht="43.5" customHeight="1" thickBot="1">
      <c r="A407" s="139"/>
      <c r="B407" s="139"/>
      <c r="C407" s="144"/>
      <c r="D407" s="45" t="s">
        <v>47</v>
      </c>
      <c r="E407" s="101">
        <v>18</v>
      </c>
      <c r="F407" s="55">
        <v>16.6</v>
      </c>
      <c r="G407" s="55">
        <v>16.78</v>
      </c>
      <c r="H407" s="55">
        <v>18</v>
      </c>
      <c r="I407" s="55">
        <v>18</v>
      </c>
      <c r="J407" s="55">
        <v>18</v>
      </c>
      <c r="K407" s="55">
        <v>18</v>
      </c>
    </row>
    <row r="408" spans="1:11" ht="17.25" customHeight="1" thickBot="1">
      <c r="A408" s="140"/>
      <c r="B408" s="139"/>
      <c r="C408" s="144"/>
      <c r="D408" s="45" t="s">
        <v>48</v>
      </c>
      <c r="E408" s="45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</row>
    <row r="409" spans="1:11" ht="16.5" customHeight="1" thickBot="1">
      <c r="A409" s="143"/>
      <c r="B409" s="139"/>
      <c r="C409" s="145"/>
      <c r="D409" s="45" t="s">
        <v>49</v>
      </c>
      <c r="E409" s="45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</row>
    <row r="410" spans="1:11" ht="16.5" customHeight="1" thickBot="1">
      <c r="A410" s="144"/>
      <c r="B410" s="139"/>
      <c r="C410" s="143" t="s">
        <v>3</v>
      </c>
      <c r="D410" s="45" t="s">
        <v>44</v>
      </c>
      <c r="E410" s="47">
        <f>E413</f>
        <v>58.86</v>
      </c>
      <c r="F410" s="38">
        <f aca="true" t="shared" si="49" ref="F410:K410">F413</f>
        <v>4.27</v>
      </c>
      <c r="G410" s="38">
        <f t="shared" si="49"/>
        <v>0</v>
      </c>
      <c r="H410" s="38">
        <f t="shared" si="49"/>
        <v>0</v>
      </c>
      <c r="I410" s="38">
        <f t="shared" si="49"/>
        <v>0</v>
      </c>
      <c r="J410" s="38">
        <f t="shared" si="49"/>
        <v>0</v>
      </c>
      <c r="K410" s="38">
        <f t="shared" si="49"/>
        <v>0</v>
      </c>
    </row>
    <row r="411" spans="1:11" ht="16.5" customHeight="1" thickBot="1">
      <c r="A411" s="144"/>
      <c r="B411" s="139"/>
      <c r="C411" s="144"/>
      <c r="D411" s="45" t="s">
        <v>45</v>
      </c>
      <c r="E411" s="45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39">
        <v>0</v>
      </c>
    </row>
    <row r="412" spans="1:11" ht="16.5" customHeight="1" thickBot="1">
      <c r="A412" s="144"/>
      <c r="B412" s="139"/>
      <c r="C412" s="144"/>
      <c r="D412" s="45" t="s">
        <v>46</v>
      </c>
      <c r="E412" s="45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</row>
    <row r="413" spans="1:11" ht="16.5" customHeight="1" thickBot="1">
      <c r="A413" s="144"/>
      <c r="B413" s="139"/>
      <c r="C413" s="144"/>
      <c r="D413" s="45" t="s">
        <v>47</v>
      </c>
      <c r="E413" s="101">
        <v>58.86</v>
      </c>
      <c r="F413" s="55">
        <v>4.27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</row>
    <row r="414" spans="1:11" ht="16.5" customHeight="1" thickBot="1">
      <c r="A414" s="145"/>
      <c r="B414" s="139"/>
      <c r="C414" s="144"/>
      <c r="D414" s="45" t="s">
        <v>48</v>
      </c>
      <c r="E414" s="45">
        <v>0</v>
      </c>
      <c r="F414" s="39">
        <v>0</v>
      </c>
      <c r="G414" s="39">
        <v>0</v>
      </c>
      <c r="H414" s="39">
        <v>0</v>
      </c>
      <c r="I414" s="39">
        <v>0</v>
      </c>
      <c r="J414" s="39">
        <v>0</v>
      </c>
      <c r="K414" s="39">
        <v>0</v>
      </c>
    </row>
    <row r="415" spans="1:11" ht="21" customHeight="1" thickBot="1">
      <c r="A415" s="143"/>
      <c r="B415" s="139"/>
      <c r="C415" s="145"/>
      <c r="D415" s="45" t="s">
        <v>49</v>
      </c>
      <c r="E415" s="45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39">
        <v>0</v>
      </c>
    </row>
    <row r="416" spans="1:11" ht="17.25" customHeight="1" thickBot="1">
      <c r="A416" s="144"/>
      <c r="B416" s="139"/>
      <c r="C416" s="143" t="s">
        <v>37</v>
      </c>
      <c r="D416" s="45" t="s">
        <v>44</v>
      </c>
      <c r="E416" s="47">
        <f>E418+E419</f>
        <v>9.17</v>
      </c>
      <c r="F416" s="38">
        <f aca="true" t="shared" si="50" ref="F416:K416">F418+F419</f>
        <v>1.8</v>
      </c>
      <c r="G416" s="38">
        <f t="shared" si="50"/>
        <v>0.4</v>
      </c>
      <c r="H416" s="38">
        <f t="shared" si="50"/>
        <v>1.5</v>
      </c>
      <c r="I416" s="38">
        <f t="shared" si="50"/>
        <v>1.5</v>
      </c>
      <c r="J416" s="38">
        <f t="shared" si="50"/>
        <v>1.5</v>
      </c>
      <c r="K416" s="38">
        <f t="shared" si="50"/>
        <v>1.5</v>
      </c>
    </row>
    <row r="417" spans="1:11" ht="14.25" customHeight="1" thickBot="1">
      <c r="A417" s="144"/>
      <c r="B417" s="139"/>
      <c r="C417" s="144"/>
      <c r="D417" s="45" t="s">
        <v>45</v>
      </c>
      <c r="E417" s="45">
        <v>0</v>
      </c>
      <c r="F417" s="39">
        <v>0</v>
      </c>
      <c r="G417" s="39">
        <v>0</v>
      </c>
      <c r="H417" s="39">
        <v>0</v>
      </c>
      <c r="I417" s="39">
        <v>0</v>
      </c>
      <c r="J417" s="39">
        <v>0</v>
      </c>
      <c r="K417" s="39">
        <v>0</v>
      </c>
    </row>
    <row r="418" spans="1:11" ht="15.75" customHeight="1" thickBot="1">
      <c r="A418" s="144"/>
      <c r="B418" s="139"/>
      <c r="C418" s="144"/>
      <c r="D418" s="45" t="s">
        <v>46</v>
      </c>
      <c r="E418" s="100">
        <v>0.17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</row>
    <row r="419" spans="1:11" ht="45" customHeight="1" thickBot="1">
      <c r="A419" s="144"/>
      <c r="B419" s="139"/>
      <c r="C419" s="144"/>
      <c r="D419" s="45" t="s">
        <v>47</v>
      </c>
      <c r="E419" s="101">
        <v>9</v>
      </c>
      <c r="F419" s="55">
        <v>1.8</v>
      </c>
      <c r="G419" s="55">
        <v>0.4</v>
      </c>
      <c r="H419" s="55">
        <v>1.5</v>
      </c>
      <c r="I419" s="55">
        <v>1.5</v>
      </c>
      <c r="J419" s="55">
        <v>1.5</v>
      </c>
      <c r="K419" s="55">
        <v>1.5</v>
      </c>
    </row>
    <row r="420" spans="1:11" ht="14.25" customHeight="1" thickBot="1">
      <c r="A420" s="145"/>
      <c r="B420" s="139"/>
      <c r="C420" s="144"/>
      <c r="D420" s="45" t="s">
        <v>48</v>
      </c>
      <c r="E420" s="45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</row>
    <row r="421" spans="1:11" ht="19.5" customHeight="1" thickBot="1">
      <c r="A421" s="143"/>
      <c r="B421" s="139"/>
      <c r="C421" s="145"/>
      <c r="D421" s="45" t="s">
        <v>49</v>
      </c>
      <c r="E421" s="45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</row>
    <row r="422" spans="1:11" ht="14.25" thickBot="1">
      <c r="A422" s="144"/>
      <c r="B422" s="139"/>
      <c r="C422" s="143" t="s">
        <v>17</v>
      </c>
      <c r="D422" s="45" t="s">
        <v>44</v>
      </c>
      <c r="E422" s="47">
        <v>29.5</v>
      </c>
      <c r="F422" s="38">
        <f aca="true" t="shared" si="51" ref="F422:K422">F425</f>
        <v>94.27</v>
      </c>
      <c r="G422" s="38">
        <f t="shared" si="51"/>
        <v>107.99</v>
      </c>
      <c r="H422" s="38">
        <f t="shared" si="51"/>
        <v>95.6</v>
      </c>
      <c r="I422" s="38">
        <f t="shared" si="51"/>
        <v>82.6</v>
      </c>
      <c r="J422" s="38">
        <f t="shared" si="51"/>
        <v>79.7</v>
      </c>
      <c r="K422" s="38">
        <f t="shared" si="51"/>
        <v>79.7</v>
      </c>
    </row>
    <row r="423" spans="1:11" ht="14.25" thickBot="1">
      <c r="A423" s="144"/>
      <c r="B423" s="139"/>
      <c r="C423" s="144"/>
      <c r="D423" s="45" t="s">
        <v>45</v>
      </c>
      <c r="E423" s="45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39">
        <v>0</v>
      </c>
    </row>
    <row r="424" spans="1:11" ht="14.25" thickBot="1">
      <c r="A424" s="144"/>
      <c r="B424" s="139"/>
      <c r="C424" s="144"/>
      <c r="D424" s="45" t="s">
        <v>46</v>
      </c>
      <c r="E424" s="45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</row>
    <row r="425" spans="1:11" ht="44.25" customHeight="1" thickBot="1">
      <c r="A425" s="144"/>
      <c r="B425" s="139"/>
      <c r="C425" s="144"/>
      <c r="D425" s="45" t="s">
        <v>47</v>
      </c>
      <c r="E425" s="101">
        <v>29.5</v>
      </c>
      <c r="F425" s="55">
        <v>94.27</v>
      </c>
      <c r="G425" s="55">
        <v>107.99</v>
      </c>
      <c r="H425" s="55">
        <v>95.6</v>
      </c>
      <c r="I425" s="55">
        <v>82.6</v>
      </c>
      <c r="J425" s="55">
        <v>79.7</v>
      </c>
      <c r="K425" s="55">
        <v>79.7</v>
      </c>
    </row>
    <row r="426" spans="1:11" ht="19.5" customHeight="1" thickBot="1">
      <c r="A426" s="145"/>
      <c r="B426" s="139"/>
      <c r="C426" s="144"/>
      <c r="D426" s="45" t="s">
        <v>48</v>
      </c>
      <c r="E426" s="45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</row>
    <row r="427" spans="1:11" ht="13.5" customHeight="1" thickBot="1">
      <c r="A427" s="143"/>
      <c r="B427" s="139"/>
      <c r="C427" s="145"/>
      <c r="D427" s="45" t="s">
        <v>49</v>
      </c>
      <c r="E427" s="45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</row>
    <row r="428" spans="1:11" ht="19.5" customHeight="1" thickBot="1">
      <c r="A428" s="144"/>
      <c r="B428" s="139"/>
      <c r="C428" s="143" t="s">
        <v>18</v>
      </c>
      <c r="D428" s="45" t="s">
        <v>44</v>
      </c>
      <c r="E428" s="47">
        <v>0.5</v>
      </c>
      <c r="F428" s="38">
        <v>0</v>
      </c>
      <c r="G428" s="38">
        <f>G431</f>
        <v>0.8</v>
      </c>
      <c r="H428" s="38">
        <f>H431</f>
        <v>1.3</v>
      </c>
      <c r="I428" s="38">
        <f>I431</f>
        <v>3.5</v>
      </c>
      <c r="J428" s="38">
        <f>J431</f>
        <v>3.5</v>
      </c>
      <c r="K428" s="38">
        <f>K431</f>
        <v>3.5</v>
      </c>
    </row>
    <row r="429" spans="1:11" ht="19.5" customHeight="1" thickBot="1">
      <c r="A429" s="144"/>
      <c r="B429" s="139"/>
      <c r="C429" s="144"/>
      <c r="D429" s="45" t="s">
        <v>45</v>
      </c>
      <c r="E429" s="45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39">
        <v>0</v>
      </c>
    </row>
    <row r="430" spans="1:11" ht="19.5" customHeight="1" thickBot="1">
      <c r="A430" s="144"/>
      <c r="B430" s="139"/>
      <c r="C430" s="144"/>
      <c r="D430" s="45" t="s">
        <v>46</v>
      </c>
      <c r="E430" s="45">
        <v>0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39">
        <v>0</v>
      </c>
    </row>
    <row r="431" spans="1:11" ht="43.5" customHeight="1" thickBot="1">
      <c r="A431" s="144"/>
      <c r="B431" s="139"/>
      <c r="C431" s="144"/>
      <c r="D431" s="45" t="s">
        <v>47</v>
      </c>
      <c r="E431" s="101">
        <v>0.5</v>
      </c>
      <c r="F431" s="55">
        <v>0</v>
      </c>
      <c r="G431" s="55">
        <v>0.8</v>
      </c>
      <c r="H431" s="55">
        <v>1.3</v>
      </c>
      <c r="I431" s="55">
        <v>3.5</v>
      </c>
      <c r="J431" s="55">
        <v>3.5</v>
      </c>
      <c r="K431" s="55">
        <v>3.5</v>
      </c>
    </row>
    <row r="432" spans="1:11" ht="19.5" customHeight="1" thickBot="1">
      <c r="A432" s="145"/>
      <c r="B432" s="139"/>
      <c r="C432" s="144"/>
      <c r="D432" s="45" t="s">
        <v>48</v>
      </c>
      <c r="E432" s="45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</row>
    <row r="433" spans="1:11" ht="24" customHeight="1" thickBot="1">
      <c r="A433" s="21"/>
      <c r="B433" s="140"/>
      <c r="C433" s="145"/>
      <c r="D433" s="45" t="s">
        <v>49</v>
      </c>
      <c r="E433" s="45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39">
        <v>0</v>
      </c>
    </row>
    <row r="434" spans="1:11" ht="14.25" customHeight="1" thickBot="1">
      <c r="A434" s="141"/>
      <c r="B434" s="138" t="s">
        <v>60</v>
      </c>
      <c r="C434" s="9" t="s">
        <v>19</v>
      </c>
      <c r="D434" s="22"/>
      <c r="E434" s="47">
        <f>E428+E422+E416+E410+E404+E398</f>
        <v>1411.53</v>
      </c>
      <c r="F434" s="38">
        <f aca="true" t="shared" si="52" ref="F434:K434">F428+F422+F416+F410+F404+F398</f>
        <v>1293.3400000000001</v>
      </c>
      <c r="G434" s="38">
        <f>G428+G422+G416+G410+G404+G398</f>
        <v>1335.17</v>
      </c>
      <c r="H434" s="38">
        <f t="shared" si="52"/>
        <v>1384.1000000000001</v>
      </c>
      <c r="I434" s="38">
        <f t="shared" si="52"/>
        <v>1253.8999999999999</v>
      </c>
      <c r="J434" s="38">
        <f t="shared" si="52"/>
        <v>1219.3</v>
      </c>
      <c r="K434" s="38">
        <f t="shared" si="52"/>
        <v>1219.3</v>
      </c>
    </row>
    <row r="435" spans="1:11" ht="13.5" customHeight="1" hidden="1">
      <c r="A435" s="142"/>
      <c r="B435" s="139"/>
      <c r="C435" s="143" t="s">
        <v>11</v>
      </c>
      <c r="D435" s="22"/>
      <c r="E435" s="13">
        <v>0</v>
      </c>
      <c r="F435" s="92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</row>
    <row r="436" spans="1:11" ht="13.5" customHeight="1" thickBot="1">
      <c r="A436" s="33"/>
      <c r="B436" s="139"/>
      <c r="C436" s="144"/>
      <c r="D436" s="45" t="s">
        <v>44</v>
      </c>
      <c r="E436" s="47">
        <f>E439</f>
        <v>1405.4</v>
      </c>
      <c r="F436" s="38">
        <f aca="true" t="shared" si="53" ref="F436:K436">F439</f>
        <v>1307.3</v>
      </c>
      <c r="G436" s="38">
        <f t="shared" si="53"/>
        <v>1403.72</v>
      </c>
      <c r="H436" s="38">
        <f t="shared" si="53"/>
        <v>1490.8</v>
      </c>
      <c r="I436" s="38">
        <f t="shared" si="53"/>
        <v>1250.4</v>
      </c>
      <c r="J436" s="38">
        <f t="shared" si="53"/>
        <v>1213.9</v>
      </c>
      <c r="K436" s="38">
        <f t="shared" si="53"/>
        <v>1213.9</v>
      </c>
    </row>
    <row r="437" spans="1:11" ht="13.5" customHeight="1" thickBot="1">
      <c r="A437" s="33"/>
      <c r="B437" s="139"/>
      <c r="C437" s="144"/>
      <c r="D437" s="45" t="s">
        <v>45</v>
      </c>
      <c r="E437" s="45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0</v>
      </c>
      <c r="K437" s="39">
        <v>0</v>
      </c>
    </row>
    <row r="438" spans="1:11" ht="13.5" customHeight="1" thickBot="1">
      <c r="A438" s="33"/>
      <c r="B438" s="139"/>
      <c r="C438" s="144"/>
      <c r="D438" s="45" t="s">
        <v>46</v>
      </c>
      <c r="E438" s="45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</row>
    <row r="439" spans="1:11" ht="40.5" customHeight="1" thickBot="1">
      <c r="A439" s="33"/>
      <c r="B439" s="139"/>
      <c r="C439" s="144"/>
      <c r="D439" s="45" t="s">
        <v>47</v>
      </c>
      <c r="E439" s="101">
        <v>1405.4</v>
      </c>
      <c r="F439" s="55">
        <v>1307.3</v>
      </c>
      <c r="G439" s="56">
        <v>1403.72</v>
      </c>
      <c r="H439" s="56">
        <v>1490.8</v>
      </c>
      <c r="I439" s="56">
        <v>1250.4</v>
      </c>
      <c r="J439" s="56">
        <v>1213.9</v>
      </c>
      <c r="K439" s="56">
        <v>1213.9</v>
      </c>
    </row>
    <row r="440" spans="1:11" ht="13.5" customHeight="1" thickBot="1">
      <c r="A440" s="33"/>
      <c r="B440" s="139"/>
      <c r="C440" s="144"/>
      <c r="D440" s="45" t="s">
        <v>48</v>
      </c>
      <c r="E440" s="45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</row>
    <row r="441" spans="1:11" ht="27.75" thickBot="1">
      <c r="A441" s="10"/>
      <c r="B441" s="140"/>
      <c r="C441" s="145"/>
      <c r="D441" s="45" t="s">
        <v>49</v>
      </c>
      <c r="E441" s="45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</row>
    <row r="442" spans="1:11" ht="16.5" thickBot="1">
      <c r="A442" s="10"/>
      <c r="B442" s="10"/>
      <c r="C442" s="12" t="s">
        <v>13</v>
      </c>
      <c r="D442" s="45" t="s">
        <v>44</v>
      </c>
      <c r="E442" s="47">
        <v>0.2</v>
      </c>
      <c r="F442" s="38">
        <f aca="true" t="shared" si="54" ref="F442:K442">F445</f>
        <v>0.36</v>
      </c>
      <c r="G442" s="38">
        <f t="shared" si="54"/>
        <v>0.05</v>
      </c>
      <c r="H442" s="38">
        <f t="shared" si="54"/>
        <v>0.2</v>
      </c>
      <c r="I442" s="38">
        <f t="shared" si="54"/>
        <v>0.2</v>
      </c>
      <c r="J442" s="38">
        <f t="shared" si="54"/>
        <v>0.2</v>
      </c>
      <c r="K442" s="38">
        <f t="shared" si="54"/>
        <v>0.2</v>
      </c>
    </row>
    <row r="443" spans="1:11" ht="16.5" thickBot="1">
      <c r="A443" s="10"/>
      <c r="B443" s="10"/>
      <c r="C443" s="12"/>
      <c r="D443" s="45" t="s">
        <v>45</v>
      </c>
      <c r="E443" s="45">
        <v>0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39">
        <v>0</v>
      </c>
    </row>
    <row r="444" spans="1:11" ht="16.5" thickBot="1">
      <c r="A444" s="10"/>
      <c r="B444" s="10"/>
      <c r="C444" s="12"/>
      <c r="D444" s="45" t="s">
        <v>46</v>
      </c>
      <c r="E444" s="45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</row>
    <row r="445" spans="1:11" ht="41.25" thickBot="1">
      <c r="A445" s="10"/>
      <c r="B445" s="10"/>
      <c r="C445" s="12"/>
      <c r="D445" s="45" t="s">
        <v>47</v>
      </c>
      <c r="E445" s="101">
        <v>0.2</v>
      </c>
      <c r="F445" s="55">
        <v>0.36</v>
      </c>
      <c r="G445" s="55">
        <v>0.05</v>
      </c>
      <c r="H445" s="55">
        <v>0.2</v>
      </c>
      <c r="I445" s="55">
        <v>0.2</v>
      </c>
      <c r="J445" s="55">
        <v>0.2</v>
      </c>
      <c r="K445" s="55">
        <v>0.2</v>
      </c>
    </row>
    <row r="446" spans="1:11" ht="27.75" thickBot="1">
      <c r="A446" s="10"/>
      <c r="B446" s="10"/>
      <c r="C446" s="12"/>
      <c r="D446" s="45" t="s">
        <v>48</v>
      </c>
      <c r="E446" s="45">
        <v>0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</row>
    <row r="447" spans="1:11" ht="16.5" customHeight="1" thickBot="1">
      <c r="A447" s="143"/>
      <c r="B447" s="143"/>
      <c r="C447" s="12"/>
      <c r="D447" s="45" t="s">
        <v>49</v>
      </c>
      <c r="E447" s="45">
        <v>0</v>
      </c>
      <c r="F447" s="39">
        <v>0</v>
      </c>
      <c r="G447" s="39">
        <v>0</v>
      </c>
      <c r="H447" s="39">
        <v>0</v>
      </c>
      <c r="I447" s="39">
        <v>0</v>
      </c>
      <c r="J447" s="39">
        <v>0</v>
      </c>
      <c r="K447" s="39">
        <v>0</v>
      </c>
    </row>
    <row r="448" spans="1:11" ht="16.5" customHeight="1" thickBot="1">
      <c r="A448" s="144"/>
      <c r="B448" s="144"/>
      <c r="C448" s="143" t="s">
        <v>3</v>
      </c>
      <c r="D448" s="45" t="s">
        <v>44</v>
      </c>
      <c r="E448" s="47">
        <v>20</v>
      </c>
      <c r="F448" s="38">
        <f aca="true" t="shared" si="55" ref="F448:K448">F451</f>
        <v>49.85</v>
      </c>
      <c r="G448" s="38">
        <f t="shared" si="55"/>
        <v>29.5</v>
      </c>
      <c r="H448" s="38">
        <f t="shared" si="55"/>
        <v>0</v>
      </c>
      <c r="I448" s="38">
        <f t="shared" si="55"/>
        <v>0</v>
      </c>
      <c r="J448" s="38">
        <f t="shared" si="55"/>
        <v>0</v>
      </c>
      <c r="K448" s="38">
        <f t="shared" si="55"/>
        <v>0</v>
      </c>
    </row>
    <row r="449" spans="1:11" ht="16.5" customHeight="1" thickBot="1">
      <c r="A449" s="144"/>
      <c r="B449" s="144"/>
      <c r="C449" s="144"/>
      <c r="D449" s="45" t="s">
        <v>45</v>
      </c>
      <c r="E449" s="45">
        <v>0</v>
      </c>
      <c r="F449" s="39">
        <v>0</v>
      </c>
      <c r="G449" s="39">
        <v>0</v>
      </c>
      <c r="H449" s="39">
        <v>0</v>
      </c>
      <c r="I449" s="39">
        <v>0</v>
      </c>
      <c r="J449" s="39">
        <v>0</v>
      </c>
      <c r="K449" s="39">
        <v>0</v>
      </c>
    </row>
    <row r="450" spans="1:11" ht="16.5" customHeight="1" thickBot="1">
      <c r="A450" s="144"/>
      <c r="B450" s="144"/>
      <c r="C450" s="144"/>
      <c r="D450" s="45" t="s">
        <v>46</v>
      </c>
      <c r="E450" s="45">
        <v>0</v>
      </c>
      <c r="F450" s="39">
        <v>0</v>
      </c>
      <c r="G450" s="39">
        <v>0</v>
      </c>
      <c r="H450" s="39">
        <v>0</v>
      </c>
      <c r="I450" s="39">
        <v>0</v>
      </c>
      <c r="J450" s="39">
        <v>0</v>
      </c>
      <c r="K450" s="39">
        <v>0</v>
      </c>
    </row>
    <row r="451" spans="1:11" ht="45" customHeight="1" thickBot="1">
      <c r="A451" s="144"/>
      <c r="B451" s="144"/>
      <c r="C451" s="144"/>
      <c r="D451" s="45" t="s">
        <v>47</v>
      </c>
      <c r="E451" s="101">
        <v>20</v>
      </c>
      <c r="F451" s="55">
        <v>49.85</v>
      </c>
      <c r="G451" s="55">
        <v>29.5</v>
      </c>
      <c r="H451" s="55">
        <v>0</v>
      </c>
      <c r="I451" s="55">
        <v>0</v>
      </c>
      <c r="J451" s="55">
        <v>0</v>
      </c>
      <c r="K451" s="55">
        <v>0</v>
      </c>
    </row>
    <row r="452" spans="1:11" ht="16.5" customHeight="1" thickBot="1">
      <c r="A452" s="145"/>
      <c r="B452" s="145"/>
      <c r="C452" s="144"/>
      <c r="D452" s="45" t="s">
        <v>48</v>
      </c>
      <c r="E452" s="45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</row>
    <row r="453" spans="1:11" ht="16.5" customHeight="1" thickBot="1">
      <c r="A453" s="143"/>
      <c r="B453" s="143"/>
      <c r="C453" s="145"/>
      <c r="D453" s="45" t="s">
        <v>49</v>
      </c>
      <c r="E453" s="45">
        <v>0</v>
      </c>
      <c r="F453" s="39">
        <v>0</v>
      </c>
      <c r="G453" s="39">
        <v>0</v>
      </c>
      <c r="H453" s="39">
        <v>0</v>
      </c>
      <c r="I453" s="39">
        <v>0</v>
      </c>
      <c r="J453" s="39">
        <v>0</v>
      </c>
      <c r="K453" s="39">
        <v>0</v>
      </c>
    </row>
    <row r="454" spans="1:11" ht="16.5" customHeight="1" thickBot="1">
      <c r="A454" s="144"/>
      <c r="B454" s="144"/>
      <c r="C454" s="143" t="s">
        <v>17</v>
      </c>
      <c r="D454" s="45" t="s">
        <v>44</v>
      </c>
      <c r="E454" s="47">
        <f>E456+E457</f>
        <v>36.6</v>
      </c>
      <c r="F454" s="38">
        <f aca="true" t="shared" si="56" ref="F454:K454">F457</f>
        <v>33.19</v>
      </c>
      <c r="G454" s="38">
        <f t="shared" si="56"/>
        <v>56.03</v>
      </c>
      <c r="H454" s="38">
        <f t="shared" si="56"/>
        <v>74.1</v>
      </c>
      <c r="I454" s="38">
        <f t="shared" si="56"/>
        <v>67.1</v>
      </c>
      <c r="J454" s="38">
        <f t="shared" si="56"/>
        <v>65.1</v>
      </c>
      <c r="K454" s="38">
        <f t="shared" si="56"/>
        <v>65.1</v>
      </c>
    </row>
    <row r="455" spans="1:11" ht="16.5" customHeight="1" thickBot="1">
      <c r="A455" s="144"/>
      <c r="B455" s="144"/>
      <c r="C455" s="144"/>
      <c r="D455" s="45" t="s">
        <v>45</v>
      </c>
      <c r="E455" s="45">
        <v>0</v>
      </c>
      <c r="F455" s="39">
        <v>0</v>
      </c>
      <c r="G455" s="39">
        <v>0</v>
      </c>
      <c r="H455" s="39">
        <v>0</v>
      </c>
      <c r="I455" s="39">
        <v>0</v>
      </c>
      <c r="J455" s="39">
        <v>0</v>
      </c>
      <c r="K455" s="39">
        <v>0</v>
      </c>
    </row>
    <row r="456" spans="1:11" ht="16.5" customHeight="1" thickBot="1">
      <c r="A456" s="144"/>
      <c r="B456" s="144"/>
      <c r="C456" s="144"/>
      <c r="D456" s="45" t="s">
        <v>46</v>
      </c>
      <c r="E456" s="45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</row>
    <row r="457" spans="1:11" ht="39" customHeight="1" thickBot="1">
      <c r="A457" s="144"/>
      <c r="B457" s="144"/>
      <c r="C457" s="144"/>
      <c r="D457" s="45" t="s">
        <v>47</v>
      </c>
      <c r="E457" s="101">
        <v>36.6</v>
      </c>
      <c r="F457" s="55">
        <v>33.19</v>
      </c>
      <c r="G457" s="55">
        <v>56.03</v>
      </c>
      <c r="H457" s="55">
        <v>74.1</v>
      </c>
      <c r="I457" s="55">
        <v>67.1</v>
      </c>
      <c r="J457" s="55">
        <v>65.1</v>
      </c>
      <c r="K457" s="55">
        <v>65.1</v>
      </c>
    </row>
    <row r="458" spans="1:11" ht="16.5" customHeight="1" thickBot="1">
      <c r="A458" s="145"/>
      <c r="B458" s="145"/>
      <c r="C458" s="144"/>
      <c r="D458" s="45" t="s">
        <v>48</v>
      </c>
      <c r="E458" s="45">
        <v>0</v>
      </c>
      <c r="F458" s="39">
        <v>0</v>
      </c>
      <c r="G458" s="39">
        <v>0</v>
      </c>
      <c r="H458" s="39">
        <v>0</v>
      </c>
      <c r="I458" s="39">
        <v>0</v>
      </c>
      <c r="J458" s="39">
        <v>0</v>
      </c>
      <c r="K458" s="39">
        <v>0</v>
      </c>
    </row>
    <row r="459" spans="1:11" ht="27.75" customHeight="1" thickBot="1">
      <c r="A459" s="143"/>
      <c r="B459" s="143"/>
      <c r="C459" s="145"/>
      <c r="D459" s="45" t="s">
        <v>49</v>
      </c>
      <c r="E459" s="45">
        <v>0</v>
      </c>
      <c r="F459" s="39">
        <v>0</v>
      </c>
      <c r="G459" s="39">
        <v>0</v>
      </c>
      <c r="H459" s="39">
        <v>0</v>
      </c>
      <c r="I459" s="39">
        <v>0</v>
      </c>
      <c r="J459" s="39">
        <v>0</v>
      </c>
      <c r="K459" s="39">
        <v>0</v>
      </c>
    </row>
    <row r="460" spans="1:11" ht="20.25" customHeight="1" thickBot="1">
      <c r="A460" s="144"/>
      <c r="B460" s="144"/>
      <c r="C460" s="143" t="s">
        <v>18</v>
      </c>
      <c r="D460" s="45" t="s">
        <v>44</v>
      </c>
      <c r="E460" s="47">
        <v>0.5</v>
      </c>
      <c r="F460" s="38">
        <f aca="true" t="shared" si="57" ref="F460:K460">F463</f>
        <v>0</v>
      </c>
      <c r="G460" s="38">
        <f t="shared" si="57"/>
        <v>0</v>
      </c>
      <c r="H460" s="38">
        <f t="shared" si="57"/>
        <v>0</v>
      </c>
      <c r="I460" s="38">
        <f t="shared" si="57"/>
        <v>0</v>
      </c>
      <c r="J460" s="38">
        <f t="shared" si="57"/>
        <v>0</v>
      </c>
      <c r="K460" s="38">
        <f t="shared" si="57"/>
        <v>0</v>
      </c>
    </row>
    <row r="461" spans="1:11" ht="20.25" customHeight="1" thickBot="1">
      <c r="A461" s="144"/>
      <c r="B461" s="144"/>
      <c r="C461" s="144"/>
      <c r="D461" s="45" t="s">
        <v>45</v>
      </c>
      <c r="E461" s="45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</row>
    <row r="462" spans="1:11" ht="20.25" customHeight="1" thickBot="1">
      <c r="A462" s="144"/>
      <c r="B462" s="144"/>
      <c r="C462" s="144"/>
      <c r="D462" s="45" t="s">
        <v>46</v>
      </c>
      <c r="E462" s="45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</row>
    <row r="463" spans="1:11" ht="49.5" customHeight="1" thickBot="1">
      <c r="A463" s="144"/>
      <c r="B463" s="144"/>
      <c r="C463" s="144"/>
      <c r="D463" s="45" t="s">
        <v>47</v>
      </c>
      <c r="E463" s="101">
        <v>0.5</v>
      </c>
      <c r="F463" s="55">
        <v>0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</row>
    <row r="464" spans="1:11" ht="27.75" customHeight="1" thickBot="1">
      <c r="A464" s="145"/>
      <c r="B464" s="145"/>
      <c r="C464" s="144"/>
      <c r="D464" s="45" t="s">
        <v>48</v>
      </c>
      <c r="E464" s="45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</row>
    <row r="465" spans="1:11" ht="14.25" customHeight="1" thickBot="1">
      <c r="A465" s="27"/>
      <c r="B465" s="27"/>
      <c r="C465" s="145"/>
      <c r="D465" s="45" t="s">
        <v>49</v>
      </c>
      <c r="E465" s="45">
        <v>0</v>
      </c>
      <c r="F465" s="39">
        <v>0</v>
      </c>
      <c r="G465" s="39">
        <v>0</v>
      </c>
      <c r="H465" s="39">
        <v>0</v>
      </c>
      <c r="I465" s="39">
        <v>0</v>
      </c>
      <c r="J465" s="39">
        <v>0</v>
      </c>
      <c r="K465" s="39">
        <v>0</v>
      </c>
    </row>
    <row r="466" spans="1:14" ht="24" customHeight="1">
      <c r="A466" s="27"/>
      <c r="B466" s="27"/>
      <c r="C466" s="27" t="s">
        <v>19</v>
      </c>
      <c r="D466" s="12"/>
      <c r="E466" s="47">
        <f>E460+E454+E448+E442+E436</f>
        <v>1462.7</v>
      </c>
      <c r="F466" s="41">
        <f aca="true" t="shared" si="58" ref="F466:K466">F460+F454+F448+F442+F436</f>
        <v>1390.7</v>
      </c>
      <c r="G466" s="41">
        <f t="shared" si="58"/>
        <v>1489.3</v>
      </c>
      <c r="H466" s="41">
        <f t="shared" si="58"/>
        <v>1565.1</v>
      </c>
      <c r="I466" s="41">
        <f t="shared" si="58"/>
        <v>1317.7</v>
      </c>
      <c r="J466" s="41">
        <f t="shared" si="58"/>
        <v>1279.2</v>
      </c>
      <c r="K466" s="41">
        <f t="shared" si="58"/>
        <v>1279.2</v>
      </c>
      <c r="N466" s="2"/>
    </row>
    <row r="467" spans="1:11" ht="24" customHeight="1">
      <c r="A467" s="27"/>
      <c r="B467" s="164" t="s">
        <v>65</v>
      </c>
      <c r="C467" s="155" t="s">
        <v>11</v>
      </c>
      <c r="D467" s="45" t="s">
        <v>44</v>
      </c>
      <c r="E467" s="47">
        <f>E468+E469+E470+E471+E472</f>
        <v>2055.5</v>
      </c>
      <c r="F467" s="93">
        <f aca="true" t="shared" si="59" ref="F467:K467">F468+F469+F470+F471+F472</f>
        <v>5230.26</v>
      </c>
      <c r="G467" s="47">
        <f t="shared" si="59"/>
        <v>5746.16</v>
      </c>
      <c r="H467" s="47">
        <f t="shared" si="59"/>
        <v>6677.49</v>
      </c>
      <c r="I467" s="47">
        <f t="shared" si="59"/>
        <v>5910.1</v>
      </c>
      <c r="J467" s="47">
        <f t="shared" si="59"/>
        <v>5745.7</v>
      </c>
      <c r="K467" s="47">
        <f t="shared" si="59"/>
        <v>5745.7</v>
      </c>
    </row>
    <row r="468" spans="1:11" ht="22.5" customHeight="1">
      <c r="A468" s="27"/>
      <c r="B468" s="164"/>
      <c r="C468" s="155"/>
      <c r="D468" s="45" t="s">
        <v>45</v>
      </c>
      <c r="E468" s="47">
        <v>0</v>
      </c>
      <c r="F468" s="93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</row>
    <row r="469" spans="1:11" ht="15.75">
      <c r="A469" s="27"/>
      <c r="B469" s="164"/>
      <c r="C469" s="27"/>
      <c r="D469" s="45" t="s">
        <v>46</v>
      </c>
      <c r="E469" s="47">
        <v>0</v>
      </c>
      <c r="F469" s="93">
        <v>0</v>
      </c>
      <c r="G469" s="116">
        <v>0</v>
      </c>
      <c r="H469" s="122">
        <v>0</v>
      </c>
      <c r="I469" s="122">
        <v>0</v>
      </c>
      <c r="J469" s="122">
        <v>0</v>
      </c>
      <c r="K469" s="122">
        <v>0</v>
      </c>
    </row>
    <row r="470" spans="1:11" ht="40.5">
      <c r="A470" s="27"/>
      <c r="B470" s="164"/>
      <c r="C470" s="27"/>
      <c r="D470" s="45" t="s">
        <v>47</v>
      </c>
      <c r="E470" s="64">
        <v>2055.5</v>
      </c>
      <c r="F470" s="94">
        <v>5230.26</v>
      </c>
      <c r="G470" s="64">
        <v>5746.16</v>
      </c>
      <c r="H470" s="64">
        <v>6677.49</v>
      </c>
      <c r="I470" s="64">
        <v>5910.1</v>
      </c>
      <c r="J470" s="64">
        <v>5745.7</v>
      </c>
      <c r="K470" s="64">
        <v>5745.7</v>
      </c>
    </row>
    <row r="471" spans="1:11" ht="24" customHeight="1">
      <c r="A471" s="27"/>
      <c r="B471" s="164"/>
      <c r="C471" s="27"/>
      <c r="D471" s="45" t="s">
        <v>48</v>
      </c>
      <c r="E471" s="47">
        <v>0</v>
      </c>
      <c r="F471" s="93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</row>
    <row r="472" spans="1:11" ht="24" customHeight="1">
      <c r="A472" s="27"/>
      <c r="B472" s="164"/>
      <c r="C472" s="27"/>
      <c r="D472" s="45" t="s">
        <v>49</v>
      </c>
      <c r="E472" s="47">
        <v>0</v>
      </c>
      <c r="F472" s="93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</row>
    <row r="473" spans="1:11" ht="15.75">
      <c r="A473" s="27"/>
      <c r="B473" s="164"/>
      <c r="C473" s="27" t="s">
        <v>19</v>
      </c>
      <c r="D473" s="12"/>
      <c r="E473" s="47">
        <f>E467</f>
        <v>2055.5</v>
      </c>
      <c r="F473" s="93">
        <f aca="true" t="shared" si="60" ref="F473:K473">F467</f>
        <v>5230.26</v>
      </c>
      <c r="G473" s="47">
        <f>G467</f>
        <v>5746.16</v>
      </c>
      <c r="H473" s="47">
        <f t="shared" si="60"/>
        <v>6677.49</v>
      </c>
      <c r="I473" s="47">
        <f t="shared" si="60"/>
        <v>5910.1</v>
      </c>
      <c r="J473" s="47">
        <f t="shared" si="60"/>
        <v>5745.7</v>
      </c>
      <c r="K473" s="47">
        <f t="shared" si="60"/>
        <v>5745.7</v>
      </c>
    </row>
    <row r="474" spans="1:11" ht="15.75">
      <c r="A474" s="27"/>
      <c r="B474" s="138" t="s">
        <v>71</v>
      </c>
      <c r="C474" s="143" t="s">
        <v>11</v>
      </c>
      <c r="D474" s="45" t="s">
        <v>44</v>
      </c>
      <c r="E474" s="47">
        <f>E476+E477</f>
        <v>174.12</v>
      </c>
      <c r="F474" s="93">
        <v>0</v>
      </c>
      <c r="G474" s="93">
        <v>0</v>
      </c>
      <c r="H474" s="93">
        <v>0</v>
      </c>
      <c r="I474" s="93">
        <v>0</v>
      </c>
      <c r="J474" s="93">
        <v>0</v>
      </c>
      <c r="K474" s="93">
        <v>0</v>
      </c>
    </row>
    <row r="475" spans="1:11" ht="15.75">
      <c r="A475" s="27"/>
      <c r="B475" s="139"/>
      <c r="C475" s="144"/>
      <c r="D475" s="45" t="s">
        <v>45</v>
      </c>
      <c r="E475" s="45">
        <v>0</v>
      </c>
      <c r="F475" s="93">
        <v>0</v>
      </c>
      <c r="G475" s="93">
        <v>0</v>
      </c>
      <c r="H475" s="93">
        <v>0</v>
      </c>
      <c r="I475" s="93">
        <v>0</v>
      </c>
      <c r="J475" s="93">
        <v>0</v>
      </c>
      <c r="K475" s="93">
        <v>0</v>
      </c>
    </row>
    <row r="476" spans="1:11" ht="15.75">
      <c r="A476" s="27"/>
      <c r="B476" s="139"/>
      <c r="C476" s="144"/>
      <c r="D476" s="45" t="s">
        <v>46</v>
      </c>
      <c r="E476" s="100">
        <v>9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</row>
    <row r="477" spans="1:11" ht="24" customHeight="1">
      <c r="A477" s="27"/>
      <c r="B477" s="139"/>
      <c r="C477" s="144"/>
      <c r="D477" s="45" t="s">
        <v>47</v>
      </c>
      <c r="E477" s="101">
        <v>165.12</v>
      </c>
      <c r="F477" s="93">
        <v>0</v>
      </c>
      <c r="G477" s="93">
        <v>0</v>
      </c>
      <c r="H477" s="93">
        <v>0</v>
      </c>
      <c r="I477" s="93">
        <v>0</v>
      </c>
      <c r="J477" s="93">
        <v>0</v>
      </c>
      <c r="K477" s="93">
        <v>0</v>
      </c>
    </row>
    <row r="478" spans="1:11" ht="27">
      <c r="A478" s="27"/>
      <c r="B478" s="139"/>
      <c r="C478" s="144"/>
      <c r="D478" s="45" t="s">
        <v>48</v>
      </c>
      <c r="E478" s="45">
        <v>0</v>
      </c>
      <c r="F478" s="93">
        <v>0</v>
      </c>
      <c r="G478" s="93">
        <v>0</v>
      </c>
      <c r="H478" s="93">
        <v>0</v>
      </c>
      <c r="I478" s="93">
        <v>0</v>
      </c>
      <c r="J478" s="93">
        <v>0</v>
      </c>
      <c r="K478" s="93">
        <v>0</v>
      </c>
    </row>
    <row r="479" spans="1:11" ht="27">
      <c r="A479" s="27"/>
      <c r="B479" s="139"/>
      <c r="C479" s="145"/>
      <c r="D479" s="45" t="s">
        <v>49</v>
      </c>
      <c r="E479" s="45">
        <v>0</v>
      </c>
      <c r="F479" s="93">
        <v>0</v>
      </c>
      <c r="G479" s="93">
        <v>0</v>
      </c>
      <c r="H479" s="93">
        <v>0</v>
      </c>
      <c r="I479" s="93">
        <v>0</v>
      </c>
      <c r="J479" s="93">
        <v>0</v>
      </c>
      <c r="K479" s="93">
        <v>0</v>
      </c>
    </row>
    <row r="480" spans="1:11" ht="15.75">
      <c r="A480" s="27"/>
      <c r="B480" s="139"/>
      <c r="C480" s="12" t="s">
        <v>13</v>
      </c>
      <c r="D480" s="45" t="s">
        <v>44</v>
      </c>
      <c r="E480" s="47">
        <v>0.79</v>
      </c>
      <c r="F480" s="93">
        <v>0</v>
      </c>
      <c r="G480" s="93">
        <v>0</v>
      </c>
      <c r="H480" s="93">
        <v>0</v>
      </c>
      <c r="I480" s="93">
        <v>0</v>
      </c>
      <c r="J480" s="93">
        <v>0</v>
      </c>
      <c r="K480" s="93">
        <v>0</v>
      </c>
    </row>
    <row r="481" spans="1:11" ht="15.75">
      <c r="A481" s="27"/>
      <c r="B481" s="139"/>
      <c r="C481" s="21"/>
      <c r="D481" s="45" t="s">
        <v>45</v>
      </c>
      <c r="E481" s="45">
        <v>0</v>
      </c>
      <c r="F481" s="93">
        <v>0</v>
      </c>
      <c r="G481" s="93">
        <v>0</v>
      </c>
      <c r="H481" s="93">
        <v>0</v>
      </c>
      <c r="I481" s="93">
        <v>0</v>
      </c>
      <c r="J481" s="93">
        <v>0</v>
      </c>
      <c r="K481" s="93">
        <v>0</v>
      </c>
    </row>
    <row r="482" spans="1:11" ht="15.75">
      <c r="A482" s="27"/>
      <c r="B482" s="139"/>
      <c r="C482" s="21"/>
      <c r="D482" s="45" t="s">
        <v>46</v>
      </c>
      <c r="E482" s="45">
        <v>0</v>
      </c>
      <c r="F482" s="93">
        <v>0</v>
      </c>
      <c r="G482" s="93">
        <v>0</v>
      </c>
      <c r="H482" s="93">
        <v>0</v>
      </c>
      <c r="I482" s="93">
        <v>0</v>
      </c>
      <c r="J482" s="93">
        <v>0</v>
      </c>
      <c r="K482" s="93">
        <v>0</v>
      </c>
    </row>
    <row r="483" spans="1:11" ht="24" customHeight="1">
      <c r="A483" s="27"/>
      <c r="B483" s="139"/>
      <c r="C483" s="21"/>
      <c r="D483" s="45" t="s">
        <v>47</v>
      </c>
      <c r="E483" s="101">
        <v>0.79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</row>
    <row r="484" spans="1:11" ht="24" customHeight="1">
      <c r="A484" s="27"/>
      <c r="B484" s="139"/>
      <c r="C484" s="21"/>
      <c r="D484" s="45" t="s">
        <v>48</v>
      </c>
      <c r="E484" s="45">
        <v>0</v>
      </c>
      <c r="F484" s="93">
        <v>0</v>
      </c>
      <c r="G484" s="93">
        <v>0</v>
      </c>
      <c r="H484" s="93">
        <v>0</v>
      </c>
      <c r="I484" s="93">
        <v>0</v>
      </c>
      <c r="J484" s="93">
        <v>0</v>
      </c>
      <c r="K484" s="93">
        <v>0</v>
      </c>
    </row>
    <row r="485" spans="1:11" ht="24" customHeight="1">
      <c r="A485" s="27"/>
      <c r="B485" s="139"/>
      <c r="C485" s="21"/>
      <c r="D485" s="45" t="s">
        <v>49</v>
      </c>
      <c r="E485" s="45">
        <v>0</v>
      </c>
      <c r="F485" s="93">
        <v>0</v>
      </c>
      <c r="G485" s="93">
        <v>0</v>
      </c>
      <c r="H485" s="93">
        <v>0</v>
      </c>
      <c r="I485" s="93">
        <v>0</v>
      </c>
      <c r="J485" s="93">
        <v>0</v>
      </c>
      <c r="K485" s="93">
        <v>0</v>
      </c>
    </row>
    <row r="486" spans="1:11" ht="24" customHeight="1">
      <c r="A486" s="27"/>
      <c r="B486" s="139"/>
      <c r="C486" s="21" t="s">
        <v>30</v>
      </c>
      <c r="D486" s="45" t="s">
        <v>44</v>
      </c>
      <c r="E486" s="47">
        <f>E488+E489</f>
        <v>6.67</v>
      </c>
      <c r="F486" s="93">
        <v>0</v>
      </c>
      <c r="G486" s="93">
        <v>0</v>
      </c>
      <c r="H486" s="93">
        <v>0</v>
      </c>
      <c r="I486" s="93">
        <v>0</v>
      </c>
      <c r="J486" s="93">
        <v>0</v>
      </c>
      <c r="K486" s="93">
        <v>0</v>
      </c>
    </row>
    <row r="487" spans="1:11" ht="15.75">
      <c r="A487" s="27"/>
      <c r="B487" s="139"/>
      <c r="C487" s="21"/>
      <c r="D487" s="45" t="s">
        <v>45</v>
      </c>
      <c r="E487" s="45">
        <v>0</v>
      </c>
      <c r="F487" s="93">
        <v>0</v>
      </c>
      <c r="G487" s="93">
        <v>0</v>
      </c>
      <c r="H487" s="93">
        <v>0</v>
      </c>
      <c r="I487" s="93">
        <v>0</v>
      </c>
      <c r="J487" s="93">
        <v>0</v>
      </c>
      <c r="K487" s="93">
        <v>0</v>
      </c>
    </row>
    <row r="488" spans="1:11" ht="15.75">
      <c r="A488" s="27"/>
      <c r="B488" s="139"/>
      <c r="C488" s="21"/>
      <c r="D488" s="45" t="s">
        <v>46</v>
      </c>
      <c r="E488" s="100">
        <v>6.67</v>
      </c>
      <c r="F488" s="109">
        <v>0</v>
      </c>
      <c r="G488" s="109">
        <v>0</v>
      </c>
      <c r="H488" s="109">
        <v>0</v>
      </c>
      <c r="I488" s="109">
        <v>0</v>
      </c>
      <c r="J488" s="109">
        <v>0</v>
      </c>
      <c r="K488" s="109">
        <v>0</v>
      </c>
    </row>
    <row r="489" spans="1:11" ht="24" customHeight="1">
      <c r="A489" s="27"/>
      <c r="B489" s="139"/>
      <c r="C489" s="21"/>
      <c r="D489" s="45" t="s">
        <v>47</v>
      </c>
      <c r="E489" s="101">
        <v>0</v>
      </c>
      <c r="F489" s="94">
        <v>0</v>
      </c>
      <c r="G489" s="94">
        <v>0</v>
      </c>
      <c r="H489" s="94">
        <v>0</v>
      </c>
      <c r="I489" s="94">
        <v>0</v>
      </c>
      <c r="J489" s="94">
        <v>0</v>
      </c>
      <c r="K489" s="94">
        <v>0</v>
      </c>
    </row>
    <row r="490" spans="1:11" ht="24" customHeight="1">
      <c r="A490" s="27"/>
      <c r="B490" s="139"/>
      <c r="C490" s="21"/>
      <c r="D490" s="45" t="s">
        <v>48</v>
      </c>
      <c r="E490" s="45">
        <v>0</v>
      </c>
      <c r="F490" s="93">
        <v>0</v>
      </c>
      <c r="G490" s="93">
        <v>0</v>
      </c>
      <c r="H490" s="93">
        <v>0</v>
      </c>
      <c r="I490" s="93">
        <v>0</v>
      </c>
      <c r="J490" s="93">
        <v>0</v>
      </c>
      <c r="K490" s="93">
        <v>0</v>
      </c>
    </row>
    <row r="491" spans="1:11" ht="24" customHeight="1">
      <c r="A491" s="27"/>
      <c r="B491" s="139"/>
      <c r="C491" s="21"/>
      <c r="D491" s="45" t="s">
        <v>49</v>
      </c>
      <c r="E491" s="45">
        <v>0</v>
      </c>
      <c r="F491" s="93">
        <v>0</v>
      </c>
      <c r="G491" s="93">
        <v>0</v>
      </c>
      <c r="H491" s="93">
        <v>0</v>
      </c>
      <c r="I491" s="93">
        <v>0</v>
      </c>
      <c r="J491" s="93">
        <v>0</v>
      </c>
      <c r="K491" s="93">
        <v>0</v>
      </c>
    </row>
    <row r="492" spans="1:11" ht="24" customHeight="1">
      <c r="A492" s="27"/>
      <c r="B492" s="139"/>
      <c r="C492" s="21" t="s">
        <v>28</v>
      </c>
      <c r="D492" s="45" t="s">
        <v>44</v>
      </c>
      <c r="E492" s="47">
        <f>E494+E495</f>
        <v>0.9</v>
      </c>
      <c r="F492" s="93">
        <v>0</v>
      </c>
      <c r="G492" s="93">
        <v>0</v>
      </c>
      <c r="H492" s="93">
        <v>0</v>
      </c>
      <c r="I492" s="93">
        <v>0</v>
      </c>
      <c r="J492" s="93">
        <v>0</v>
      </c>
      <c r="K492" s="93">
        <v>0</v>
      </c>
    </row>
    <row r="493" spans="1:11" ht="15.75">
      <c r="A493" s="27"/>
      <c r="B493" s="139"/>
      <c r="C493" s="21"/>
      <c r="D493" s="45" t="s">
        <v>45</v>
      </c>
      <c r="E493" s="45">
        <v>0</v>
      </c>
      <c r="F493" s="93">
        <v>0</v>
      </c>
      <c r="G493" s="93">
        <v>0</v>
      </c>
      <c r="H493" s="93">
        <v>0</v>
      </c>
      <c r="I493" s="93">
        <v>0</v>
      </c>
      <c r="J493" s="93">
        <v>0</v>
      </c>
      <c r="K493" s="93">
        <v>0</v>
      </c>
    </row>
    <row r="494" spans="1:11" ht="15.75">
      <c r="A494" s="27"/>
      <c r="B494" s="139"/>
      <c r="C494" s="21"/>
      <c r="D494" s="45" t="s">
        <v>46</v>
      </c>
      <c r="E494" s="45">
        <v>0</v>
      </c>
      <c r="F494" s="93">
        <v>0</v>
      </c>
      <c r="G494" s="93">
        <v>0</v>
      </c>
      <c r="H494" s="93">
        <v>0</v>
      </c>
      <c r="I494" s="93">
        <v>0</v>
      </c>
      <c r="J494" s="93">
        <v>0</v>
      </c>
      <c r="K494" s="93">
        <v>0</v>
      </c>
    </row>
    <row r="495" spans="1:11" ht="24" customHeight="1">
      <c r="A495" s="27"/>
      <c r="B495" s="139"/>
      <c r="C495" s="21"/>
      <c r="D495" s="45" t="s">
        <v>47</v>
      </c>
      <c r="E495" s="101">
        <v>0.9</v>
      </c>
      <c r="F495" s="94">
        <v>0</v>
      </c>
      <c r="G495" s="94">
        <v>0</v>
      </c>
      <c r="H495" s="94">
        <v>0</v>
      </c>
      <c r="I495" s="94">
        <v>0</v>
      </c>
      <c r="J495" s="94">
        <v>0</v>
      </c>
      <c r="K495" s="94">
        <v>0</v>
      </c>
    </row>
    <row r="496" spans="1:11" ht="24" customHeight="1">
      <c r="A496" s="27"/>
      <c r="B496" s="139"/>
      <c r="C496" s="21"/>
      <c r="D496" s="45" t="s">
        <v>48</v>
      </c>
      <c r="E496" s="45">
        <v>0</v>
      </c>
      <c r="F496" s="93">
        <v>0</v>
      </c>
      <c r="G496" s="93">
        <v>0</v>
      </c>
      <c r="H496" s="93">
        <v>0</v>
      </c>
      <c r="I496" s="93">
        <v>0</v>
      </c>
      <c r="J496" s="93">
        <v>0</v>
      </c>
      <c r="K496" s="93">
        <v>0</v>
      </c>
    </row>
    <row r="497" spans="1:11" ht="24" customHeight="1">
      <c r="A497" s="27"/>
      <c r="B497" s="139"/>
      <c r="C497" s="21"/>
      <c r="D497" s="45" t="s">
        <v>49</v>
      </c>
      <c r="E497" s="45">
        <v>0</v>
      </c>
      <c r="F497" s="93">
        <v>0</v>
      </c>
      <c r="G497" s="93">
        <v>0</v>
      </c>
      <c r="H497" s="93">
        <v>0</v>
      </c>
      <c r="I497" s="93">
        <v>0</v>
      </c>
      <c r="J497" s="93">
        <v>0</v>
      </c>
      <c r="K497" s="93">
        <v>0</v>
      </c>
    </row>
    <row r="498" spans="1:11" ht="47.25">
      <c r="A498" s="27"/>
      <c r="B498" s="139"/>
      <c r="C498" s="21" t="s">
        <v>31</v>
      </c>
      <c r="D498" s="45" t="s">
        <v>44</v>
      </c>
      <c r="E498" s="47">
        <f>E500+E501</f>
        <v>5.86</v>
      </c>
      <c r="F498" s="93">
        <v>0</v>
      </c>
      <c r="G498" s="93">
        <v>0</v>
      </c>
      <c r="H498" s="93">
        <v>0</v>
      </c>
      <c r="I498" s="93">
        <v>0</v>
      </c>
      <c r="J498" s="93">
        <v>0</v>
      </c>
      <c r="K498" s="93">
        <v>0</v>
      </c>
    </row>
    <row r="499" spans="1:11" ht="15.75">
      <c r="A499" s="27"/>
      <c r="B499" s="139"/>
      <c r="C499" s="21"/>
      <c r="D499" s="45" t="s">
        <v>45</v>
      </c>
      <c r="E499" s="45">
        <v>0</v>
      </c>
      <c r="F499" s="93">
        <v>0</v>
      </c>
      <c r="G499" s="93">
        <v>0</v>
      </c>
      <c r="H499" s="93">
        <v>0</v>
      </c>
      <c r="I499" s="93">
        <v>0</v>
      </c>
      <c r="J499" s="93">
        <v>0</v>
      </c>
      <c r="K499" s="93">
        <v>0</v>
      </c>
    </row>
    <row r="500" spans="1:11" ht="15.75">
      <c r="A500" s="27"/>
      <c r="B500" s="139"/>
      <c r="C500" s="21"/>
      <c r="D500" s="45" t="s">
        <v>46</v>
      </c>
      <c r="E500" s="100">
        <v>5.86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</row>
    <row r="501" spans="1:11" ht="24" customHeight="1">
      <c r="A501" s="27"/>
      <c r="B501" s="139"/>
      <c r="C501" s="21"/>
      <c r="D501" s="45" t="s">
        <v>47</v>
      </c>
      <c r="E501" s="101">
        <v>0</v>
      </c>
      <c r="F501" s="94">
        <v>0</v>
      </c>
      <c r="G501" s="94">
        <v>0</v>
      </c>
      <c r="H501" s="94">
        <v>0</v>
      </c>
      <c r="I501" s="94">
        <v>0</v>
      </c>
      <c r="J501" s="94">
        <v>0</v>
      </c>
      <c r="K501" s="94">
        <v>0</v>
      </c>
    </row>
    <row r="502" spans="1:11" ht="24" customHeight="1">
      <c r="A502" s="27"/>
      <c r="B502" s="139"/>
      <c r="C502" s="21"/>
      <c r="D502" s="45" t="s">
        <v>48</v>
      </c>
      <c r="E502" s="45">
        <v>0</v>
      </c>
      <c r="F502" s="93">
        <v>0</v>
      </c>
      <c r="G502" s="93">
        <v>0</v>
      </c>
      <c r="H502" s="93">
        <v>0</v>
      </c>
      <c r="I502" s="93">
        <v>0</v>
      </c>
      <c r="J502" s="93">
        <v>0</v>
      </c>
      <c r="K502" s="93">
        <v>0</v>
      </c>
    </row>
    <row r="503" spans="1:11" ht="24" customHeight="1">
      <c r="A503" s="27"/>
      <c r="B503" s="139"/>
      <c r="C503" s="21"/>
      <c r="D503" s="45" t="s">
        <v>49</v>
      </c>
      <c r="E503" s="45">
        <v>0</v>
      </c>
      <c r="F503" s="93">
        <v>0</v>
      </c>
      <c r="G503" s="93">
        <v>0</v>
      </c>
      <c r="H503" s="93">
        <v>0</v>
      </c>
      <c r="I503" s="93">
        <v>0</v>
      </c>
      <c r="J503" s="93">
        <v>0</v>
      </c>
      <c r="K503" s="93">
        <v>0</v>
      </c>
    </row>
    <row r="504" spans="1:11" ht="15.75">
      <c r="A504" s="27"/>
      <c r="B504" s="139"/>
      <c r="C504" s="143" t="s">
        <v>16</v>
      </c>
      <c r="D504" s="45" t="s">
        <v>44</v>
      </c>
      <c r="E504" s="47">
        <v>0</v>
      </c>
      <c r="F504" s="93">
        <v>0</v>
      </c>
      <c r="G504" s="93">
        <v>0</v>
      </c>
      <c r="H504" s="93">
        <v>0</v>
      </c>
      <c r="I504" s="93">
        <v>0</v>
      </c>
      <c r="J504" s="93">
        <v>0</v>
      </c>
      <c r="K504" s="93">
        <v>0</v>
      </c>
    </row>
    <row r="505" spans="1:11" ht="15.75">
      <c r="A505" s="27"/>
      <c r="B505" s="139"/>
      <c r="C505" s="144"/>
      <c r="D505" s="45" t="s">
        <v>45</v>
      </c>
      <c r="E505" s="45">
        <v>0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</row>
    <row r="506" spans="1:11" ht="15.75">
      <c r="A506" s="27"/>
      <c r="B506" s="139"/>
      <c r="C506" s="144"/>
      <c r="D506" s="45" t="s">
        <v>46</v>
      </c>
      <c r="E506" s="45">
        <v>0</v>
      </c>
      <c r="F506" s="93">
        <v>0</v>
      </c>
      <c r="G506" s="93">
        <v>0</v>
      </c>
      <c r="H506" s="93">
        <v>0</v>
      </c>
      <c r="I506" s="93">
        <v>0</v>
      </c>
      <c r="J506" s="93">
        <v>0</v>
      </c>
      <c r="K506" s="93">
        <v>0</v>
      </c>
    </row>
    <row r="507" spans="1:11" ht="24" customHeight="1">
      <c r="A507" s="27"/>
      <c r="B507" s="139"/>
      <c r="C507" s="144"/>
      <c r="D507" s="45" t="s">
        <v>47</v>
      </c>
      <c r="E507" s="101">
        <v>0</v>
      </c>
      <c r="F507" s="94">
        <v>0</v>
      </c>
      <c r="G507" s="94">
        <v>0</v>
      </c>
      <c r="H507" s="94">
        <v>0</v>
      </c>
      <c r="I507" s="94">
        <v>0</v>
      </c>
      <c r="J507" s="94">
        <v>0</v>
      </c>
      <c r="K507" s="94">
        <v>0</v>
      </c>
    </row>
    <row r="508" spans="1:11" ht="24" customHeight="1">
      <c r="A508" s="27"/>
      <c r="B508" s="139"/>
      <c r="C508" s="144"/>
      <c r="D508" s="45" t="s">
        <v>48</v>
      </c>
      <c r="E508" s="45">
        <v>0</v>
      </c>
      <c r="F508" s="93">
        <v>0</v>
      </c>
      <c r="G508" s="93">
        <v>0</v>
      </c>
      <c r="H508" s="93">
        <v>0</v>
      </c>
      <c r="I508" s="93">
        <v>0</v>
      </c>
      <c r="J508" s="93">
        <v>0</v>
      </c>
      <c r="K508" s="93">
        <v>0</v>
      </c>
    </row>
    <row r="509" spans="1:11" ht="24" customHeight="1">
      <c r="A509" s="27"/>
      <c r="B509" s="139"/>
      <c r="C509" s="144"/>
      <c r="D509" s="45" t="s">
        <v>49</v>
      </c>
      <c r="E509" s="13"/>
      <c r="F509" s="93">
        <v>0</v>
      </c>
      <c r="G509" s="93">
        <v>0</v>
      </c>
      <c r="H509" s="93">
        <v>0</v>
      </c>
      <c r="I509" s="93">
        <v>0</v>
      </c>
      <c r="J509" s="93">
        <v>0</v>
      </c>
      <c r="K509" s="93">
        <v>0</v>
      </c>
    </row>
    <row r="510" spans="1:11" ht="24" customHeight="1">
      <c r="A510" s="27"/>
      <c r="B510" s="139"/>
      <c r="C510" s="145"/>
      <c r="D510" s="45" t="s">
        <v>49</v>
      </c>
      <c r="E510" s="45">
        <v>0</v>
      </c>
      <c r="F510" s="93">
        <v>0</v>
      </c>
      <c r="G510" s="93">
        <v>0</v>
      </c>
      <c r="H510" s="93">
        <v>0</v>
      </c>
      <c r="I510" s="93">
        <v>0</v>
      </c>
      <c r="J510" s="93">
        <v>0</v>
      </c>
      <c r="K510" s="93">
        <v>0</v>
      </c>
    </row>
    <row r="511" spans="1:11" ht="15.75">
      <c r="A511" s="27"/>
      <c r="B511" s="139"/>
      <c r="C511" s="143" t="s">
        <v>3</v>
      </c>
      <c r="D511" s="45" t="s">
        <v>44</v>
      </c>
      <c r="E511" s="47">
        <v>0</v>
      </c>
      <c r="F511" s="93">
        <v>0</v>
      </c>
      <c r="G511" s="93">
        <v>0</v>
      </c>
      <c r="H511" s="93">
        <v>0</v>
      </c>
      <c r="I511" s="93">
        <v>0</v>
      </c>
      <c r="J511" s="93">
        <v>0</v>
      </c>
      <c r="K511" s="93">
        <v>0</v>
      </c>
    </row>
    <row r="512" spans="1:11" ht="15.75">
      <c r="A512" s="27"/>
      <c r="B512" s="139"/>
      <c r="C512" s="144"/>
      <c r="D512" s="45" t="s">
        <v>45</v>
      </c>
      <c r="E512" s="45">
        <v>0</v>
      </c>
      <c r="F512" s="93">
        <v>0</v>
      </c>
      <c r="G512" s="93">
        <v>0</v>
      </c>
      <c r="H512" s="93">
        <v>0</v>
      </c>
      <c r="I512" s="93">
        <v>0</v>
      </c>
      <c r="J512" s="93">
        <v>0</v>
      </c>
      <c r="K512" s="93">
        <v>0</v>
      </c>
    </row>
    <row r="513" spans="1:11" ht="15.75">
      <c r="A513" s="27"/>
      <c r="B513" s="139"/>
      <c r="C513" s="144"/>
      <c r="D513" s="45" t="s">
        <v>46</v>
      </c>
      <c r="E513" s="45">
        <v>0</v>
      </c>
      <c r="F513" s="93">
        <v>0</v>
      </c>
      <c r="G513" s="93">
        <v>0</v>
      </c>
      <c r="H513" s="93">
        <v>0</v>
      </c>
      <c r="I513" s="93">
        <v>0</v>
      </c>
      <c r="J513" s="93">
        <v>0</v>
      </c>
      <c r="K513" s="93">
        <v>0</v>
      </c>
    </row>
    <row r="514" spans="1:11" ht="24" customHeight="1">
      <c r="A514" s="27"/>
      <c r="B514" s="139"/>
      <c r="C514" s="144"/>
      <c r="D514" s="45" t="s">
        <v>47</v>
      </c>
      <c r="E514" s="101">
        <v>0</v>
      </c>
      <c r="F514" s="94">
        <v>0</v>
      </c>
      <c r="G514" s="94">
        <v>0</v>
      </c>
      <c r="H514" s="94">
        <v>0</v>
      </c>
      <c r="I514" s="94">
        <v>0</v>
      </c>
      <c r="J514" s="94">
        <v>0</v>
      </c>
      <c r="K514" s="94">
        <v>0</v>
      </c>
    </row>
    <row r="515" spans="1:11" ht="24" customHeight="1">
      <c r="A515" s="27"/>
      <c r="B515" s="139"/>
      <c r="C515" s="144"/>
      <c r="D515" s="45" t="s">
        <v>48</v>
      </c>
      <c r="E515" s="45">
        <v>0</v>
      </c>
      <c r="F515" s="93">
        <v>0</v>
      </c>
      <c r="G515" s="93">
        <v>0</v>
      </c>
      <c r="H515" s="93">
        <v>0</v>
      </c>
      <c r="I515" s="93">
        <v>0</v>
      </c>
      <c r="J515" s="93">
        <v>0</v>
      </c>
      <c r="K515" s="93">
        <v>0</v>
      </c>
    </row>
    <row r="516" spans="1:11" ht="24" customHeight="1">
      <c r="A516" s="27"/>
      <c r="B516" s="139"/>
      <c r="C516" s="145"/>
      <c r="D516" s="45" t="s">
        <v>49</v>
      </c>
      <c r="E516" s="45">
        <v>0</v>
      </c>
      <c r="F516" s="93">
        <v>0</v>
      </c>
      <c r="G516" s="93">
        <v>0</v>
      </c>
      <c r="H516" s="93">
        <v>0</v>
      </c>
      <c r="I516" s="93">
        <v>0</v>
      </c>
      <c r="J516" s="93">
        <v>0</v>
      </c>
      <c r="K516" s="93">
        <v>0</v>
      </c>
    </row>
    <row r="517" spans="1:11" ht="15.75">
      <c r="A517" s="27"/>
      <c r="B517" s="139"/>
      <c r="C517" s="143" t="s">
        <v>17</v>
      </c>
      <c r="D517" s="45" t="s">
        <v>44</v>
      </c>
      <c r="E517" s="47">
        <f>E519+E520</f>
        <v>0.6</v>
      </c>
      <c r="F517" s="93">
        <v>0</v>
      </c>
      <c r="G517" s="93">
        <v>0</v>
      </c>
      <c r="H517" s="93">
        <v>0</v>
      </c>
      <c r="I517" s="93">
        <v>0</v>
      </c>
      <c r="J517" s="93">
        <v>0</v>
      </c>
      <c r="K517" s="93">
        <v>0</v>
      </c>
    </row>
    <row r="518" spans="1:11" ht="15.75">
      <c r="A518" s="27"/>
      <c r="B518" s="139"/>
      <c r="C518" s="144"/>
      <c r="D518" s="45" t="s">
        <v>45</v>
      </c>
      <c r="E518" s="45">
        <v>0</v>
      </c>
      <c r="F518" s="93">
        <v>0</v>
      </c>
      <c r="G518" s="93">
        <v>0</v>
      </c>
      <c r="H518" s="93">
        <v>0</v>
      </c>
      <c r="I518" s="93">
        <v>0</v>
      </c>
      <c r="J518" s="93">
        <v>0</v>
      </c>
      <c r="K518" s="93">
        <v>0</v>
      </c>
    </row>
    <row r="519" spans="1:11" ht="15.75">
      <c r="A519" s="27"/>
      <c r="B519" s="139"/>
      <c r="C519" s="144"/>
      <c r="D519" s="45" t="s">
        <v>46</v>
      </c>
      <c r="E519" s="45">
        <v>0</v>
      </c>
      <c r="F519" s="93">
        <v>0</v>
      </c>
      <c r="G519" s="93">
        <v>0</v>
      </c>
      <c r="H519" s="93">
        <v>0</v>
      </c>
      <c r="I519" s="93">
        <v>0</v>
      </c>
      <c r="J519" s="93">
        <v>0</v>
      </c>
      <c r="K519" s="93">
        <v>0</v>
      </c>
    </row>
    <row r="520" spans="1:11" ht="24" customHeight="1">
      <c r="A520" s="27"/>
      <c r="B520" s="139"/>
      <c r="C520" s="144"/>
      <c r="D520" s="45" t="s">
        <v>47</v>
      </c>
      <c r="E520" s="101">
        <v>0.6</v>
      </c>
      <c r="F520" s="94">
        <v>0</v>
      </c>
      <c r="G520" s="94">
        <v>0</v>
      </c>
      <c r="H520" s="94">
        <v>0</v>
      </c>
      <c r="I520" s="94">
        <v>0</v>
      </c>
      <c r="J520" s="94">
        <v>0</v>
      </c>
      <c r="K520" s="94">
        <v>0</v>
      </c>
    </row>
    <row r="521" spans="1:11" ht="24" customHeight="1">
      <c r="A521" s="27"/>
      <c r="B521" s="139"/>
      <c r="C521" s="144"/>
      <c r="D521" s="45" t="s">
        <v>48</v>
      </c>
      <c r="E521" s="45">
        <v>0</v>
      </c>
      <c r="F521" s="93">
        <v>0</v>
      </c>
      <c r="G521" s="93">
        <v>0</v>
      </c>
      <c r="H521" s="93">
        <v>0</v>
      </c>
      <c r="I521" s="93">
        <v>0</v>
      </c>
      <c r="J521" s="93">
        <v>0</v>
      </c>
      <c r="K521" s="93">
        <v>0</v>
      </c>
    </row>
    <row r="522" spans="1:11" ht="24" customHeight="1">
      <c r="A522" s="27"/>
      <c r="B522" s="139"/>
      <c r="C522" s="144"/>
      <c r="D522" s="45" t="s">
        <v>49</v>
      </c>
      <c r="E522" s="45">
        <v>0</v>
      </c>
      <c r="F522" s="93">
        <v>0</v>
      </c>
      <c r="G522" s="93">
        <v>0</v>
      </c>
      <c r="H522" s="93">
        <v>0</v>
      </c>
      <c r="I522" s="93">
        <v>0</v>
      </c>
      <c r="J522" s="93">
        <v>0</v>
      </c>
      <c r="K522" s="93">
        <v>0</v>
      </c>
    </row>
    <row r="523" spans="1:11" ht="15.75">
      <c r="A523" s="27"/>
      <c r="B523" s="140"/>
      <c r="C523" s="145"/>
      <c r="D523" s="47" t="s">
        <v>70</v>
      </c>
      <c r="E523" s="47">
        <f>E517+E511+E504+E498+E492+E486+E480+E474</f>
        <v>188.94</v>
      </c>
      <c r="F523" s="93">
        <v>0</v>
      </c>
      <c r="G523" s="93">
        <v>0</v>
      </c>
      <c r="H523" s="93">
        <v>0</v>
      </c>
      <c r="I523" s="93">
        <v>0</v>
      </c>
      <c r="J523" s="93">
        <v>0</v>
      </c>
      <c r="K523" s="93">
        <v>0</v>
      </c>
    </row>
    <row r="524" spans="1:14" ht="24" customHeight="1">
      <c r="A524" s="50" t="s">
        <v>39</v>
      </c>
      <c r="B524" s="74"/>
      <c r="C524" s="74"/>
      <c r="D524" s="98" t="s">
        <v>44</v>
      </c>
      <c r="E524" s="99">
        <v>52552.5</v>
      </c>
      <c r="F524" s="95">
        <f>F525+F526+F528</f>
        <v>49525.19</v>
      </c>
      <c r="G524" s="124">
        <f>G525+G526+G528</f>
        <v>53430.77</v>
      </c>
      <c r="H524" s="123">
        <v>60085.11</v>
      </c>
      <c r="I524" s="73">
        <f>I526+I528</f>
        <v>48843.2</v>
      </c>
      <c r="J524" s="73">
        <f>J526+J528</f>
        <v>45044.4</v>
      </c>
      <c r="K524" s="73">
        <f>K526+K528</f>
        <v>45044.4</v>
      </c>
      <c r="L524" s="2"/>
      <c r="N524" s="2">
        <f>SUM(E524:M524)</f>
        <v>354525.57000000007</v>
      </c>
    </row>
    <row r="525" spans="1:14" ht="20.25">
      <c r="A525" s="50"/>
      <c r="B525" s="74"/>
      <c r="C525" s="74"/>
      <c r="D525" s="84" t="s">
        <v>67</v>
      </c>
      <c r="E525" s="66">
        <v>1144.86</v>
      </c>
      <c r="F525" s="95">
        <f>F189+F195</f>
        <v>142.9</v>
      </c>
      <c r="G525" s="73">
        <v>53.9</v>
      </c>
      <c r="H525" s="123">
        <f>H60+H116+H195</f>
        <v>973.28</v>
      </c>
      <c r="I525" s="73">
        <v>0</v>
      </c>
      <c r="J525" s="73">
        <v>0</v>
      </c>
      <c r="K525" s="73">
        <v>0</v>
      </c>
      <c r="L525" s="2"/>
      <c r="N525" s="2">
        <f>SUM(E525:M525)</f>
        <v>2314.94</v>
      </c>
    </row>
    <row r="526" spans="1:14" ht="15.75">
      <c r="A526" s="51"/>
      <c r="B526" s="70"/>
      <c r="C526" s="69"/>
      <c r="D526" s="85" t="s">
        <v>63</v>
      </c>
      <c r="E526" s="108">
        <v>15478.5</v>
      </c>
      <c r="F526" s="79">
        <f>F25+F31+F43+F49+F79+F87+F105+F111+F142+F160+F178+F209+F233+F269+F275+F287+F305+F332+F356+F369+F418</f>
        <v>9446.890000000001</v>
      </c>
      <c r="G526" s="120">
        <f>G25+G31+G43+G49+G79+G87+G105+G111+G142+G160+G178+G209+G233+G269+G275+G287+G305+G332+G356+G369+G418+G469</f>
        <v>615.37</v>
      </c>
      <c r="H526" s="108">
        <f>H25+H31+H43+H49+H79+H87+H105+H111+H142+H148+H160+H178+H209+H215+H233+H269+H275+H287+H305+H324+H469+H61+H117+H196</f>
        <v>2302.9399999999996</v>
      </c>
      <c r="I526" s="66">
        <f>I25+I31+I43+I49+I79+I87+I105+I111+I142+I148+I160+I178+I209+I215+I233+I269+I275+I287+I305+I324+I469</f>
        <v>3690</v>
      </c>
      <c r="J526" s="66">
        <f>J25+J31+J43+J49+J79+J87+J105+J111+J142+J148+J160+J178+J209+J215+J233+J269+J275+J287+J305+J324+J469</f>
        <v>706</v>
      </c>
      <c r="K526" s="66">
        <f>K25+K31+K43+K49+K79+K87+K105+K111+K142+K148+K160+K178+K209+K215+K233+K269+K275+K287+K305+K324+K469</f>
        <v>706</v>
      </c>
      <c r="L526" s="2"/>
      <c r="N526" s="2">
        <f>SUM(E526:M526)</f>
        <v>32945.7</v>
      </c>
    </row>
    <row r="527" spans="1:11" ht="13.5" customHeight="1" hidden="1">
      <c r="A527" s="51"/>
      <c r="B527" s="70"/>
      <c r="C527" s="72"/>
      <c r="D527" s="85"/>
      <c r="E527" s="71"/>
      <c r="F527" s="79"/>
      <c r="G527" s="66"/>
      <c r="H527" s="108"/>
      <c r="I527" s="66"/>
      <c r="J527" s="66"/>
      <c r="K527" s="66"/>
    </row>
    <row r="528" spans="1:14" ht="17.25" customHeight="1">
      <c r="A528" s="51"/>
      <c r="B528" s="70"/>
      <c r="C528" s="72"/>
      <c r="D528" s="168" t="s">
        <v>64</v>
      </c>
      <c r="E528" s="160">
        <v>35929.1</v>
      </c>
      <c r="F528" s="159">
        <v>39935.4</v>
      </c>
      <c r="G528" s="160">
        <v>52761.5</v>
      </c>
      <c r="H528" s="160">
        <v>56808.89</v>
      </c>
      <c r="I528" s="160">
        <v>45153.2</v>
      </c>
      <c r="J528" s="158">
        <v>44338.4</v>
      </c>
      <c r="K528" s="158">
        <v>44338.4</v>
      </c>
      <c r="L528" s="2"/>
      <c r="N528" s="2">
        <f>SUM(E528:M528)</f>
        <v>319264.8900000001</v>
      </c>
    </row>
    <row r="529" spans="1:11" ht="1.5" customHeight="1">
      <c r="A529" s="51"/>
      <c r="B529" s="70"/>
      <c r="C529" s="72"/>
      <c r="D529" s="169"/>
      <c r="E529" s="160"/>
      <c r="F529" s="159"/>
      <c r="G529" s="160"/>
      <c r="H529" s="160"/>
      <c r="I529" s="160"/>
      <c r="J529" s="158"/>
      <c r="K529" s="158"/>
    </row>
    <row r="530" spans="6:14" ht="16.5" customHeight="1">
      <c r="F530" s="54"/>
      <c r="G530" s="54"/>
      <c r="H530" s="54"/>
      <c r="I530" s="54"/>
      <c r="J530" s="54"/>
      <c r="K530" s="54"/>
      <c r="N530" s="2"/>
    </row>
    <row r="531" spans="6:11" ht="15.75">
      <c r="F531" s="53"/>
      <c r="G531" s="53"/>
      <c r="H531" s="53"/>
      <c r="I531" s="53"/>
      <c r="J531" s="53"/>
      <c r="K531" s="53"/>
    </row>
    <row r="532" spans="6:14" ht="13.5" customHeight="1">
      <c r="F532" s="157"/>
      <c r="G532" s="157"/>
      <c r="H532" s="157"/>
      <c r="I532" s="157"/>
      <c r="J532" s="157"/>
      <c r="K532" s="157"/>
      <c r="N532" s="2"/>
    </row>
    <row r="533" spans="6:11" ht="15.75" customHeight="1">
      <c r="F533" s="157"/>
      <c r="G533" s="157"/>
      <c r="H533" s="157"/>
      <c r="I533" s="157"/>
      <c r="J533" s="157"/>
      <c r="K533" s="157"/>
    </row>
    <row r="534" spans="6:11" ht="26.25" customHeight="1">
      <c r="F534" s="53"/>
      <c r="G534" s="53"/>
      <c r="H534" s="53"/>
      <c r="I534" s="53"/>
      <c r="J534" s="53"/>
      <c r="K534" s="53"/>
    </row>
    <row r="535" spans="6:11" ht="14.25" customHeight="1">
      <c r="F535" s="53"/>
      <c r="G535" s="53"/>
      <c r="H535" s="53"/>
      <c r="I535" s="53"/>
      <c r="J535" s="53"/>
      <c r="K535" s="53"/>
    </row>
    <row r="536" spans="6:11" ht="12.75" customHeight="1" hidden="1">
      <c r="F536" s="53"/>
      <c r="G536" s="53"/>
      <c r="H536" s="53"/>
      <c r="I536" s="53"/>
      <c r="J536" s="53"/>
      <c r="K536" s="53"/>
    </row>
    <row r="537" spans="6:11" ht="12.75" customHeight="1">
      <c r="F537" s="157"/>
      <c r="G537" s="157"/>
      <c r="H537" s="157"/>
      <c r="I537" s="157"/>
      <c r="J537" s="157"/>
      <c r="K537" s="157"/>
    </row>
    <row r="538" spans="6:11" ht="13.5" customHeight="1">
      <c r="F538" s="157"/>
      <c r="G538" s="157"/>
      <c r="H538" s="157"/>
      <c r="I538" s="157"/>
      <c r="J538" s="157"/>
      <c r="K538" s="157"/>
    </row>
    <row r="539" spans="6:11" ht="16.5" customHeight="1">
      <c r="F539" s="157"/>
      <c r="G539" s="157"/>
      <c r="H539" s="157"/>
      <c r="I539" s="157"/>
      <c r="J539" s="157"/>
      <c r="K539" s="157"/>
    </row>
    <row r="540" spans="6:11" ht="15.75">
      <c r="F540" s="52"/>
      <c r="G540" s="52"/>
      <c r="H540" s="52"/>
      <c r="I540" s="52"/>
      <c r="J540" s="52"/>
      <c r="K540" s="52"/>
    </row>
    <row r="541" spans="6:11" ht="13.5" customHeight="1">
      <c r="F541" s="156"/>
      <c r="G541" s="156"/>
      <c r="H541" s="156"/>
      <c r="I541" s="156"/>
      <c r="J541" s="156"/>
      <c r="K541" s="156"/>
    </row>
    <row r="542" spans="6:11" ht="19.5" customHeight="1">
      <c r="F542" s="156"/>
      <c r="G542" s="156"/>
      <c r="H542" s="156"/>
      <c r="I542" s="156"/>
      <c r="J542" s="156"/>
      <c r="K542" s="156"/>
    </row>
    <row r="543" spans="6:11" ht="32.25" customHeight="1">
      <c r="F543" s="52"/>
      <c r="G543" s="52"/>
      <c r="H543" s="52"/>
      <c r="I543" s="52"/>
      <c r="J543" s="52"/>
      <c r="K543" s="52"/>
    </row>
    <row r="544" spans="6:11" ht="21" customHeight="1">
      <c r="F544" s="52"/>
      <c r="G544" s="52"/>
      <c r="H544" s="52"/>
      <c r="I544" s="52"/>
      <c r="J544" s="52"/>
      <c r="K544" s="52"/>
    </row>
    <row r="545" spans="6:11" ht="13.5" customHeight="1" hidden="1">
      <c r="F545" s="52"/>
      <c r="G545" s="52"/>
      <c r="H545" s="52"/>
      <c r="I545" s="52"/>
      <c r="J545" s="52"/>
      <c r="K545" s="52"/>
    </row>
    <row r="546" spans="6:11" ht="20.25" customHeight="1">
      <c r="F546" s="156"/>
      <c r="G546" s="156"/>
      <c r="H546" s="156"/>
      <c r="I546" s="156"/>
      <c r="J546" s="156"/>
      <c r="K546" s="156"/>
    </row>
    <row r="547" spans="6:11" ht="16.5" customHeight="1">
      <c r="F547" s="156"/>
      <c r="G547" s="156"/>
      <c r="H547" s="156"/>
      <c r="I547" s="156"/>
      <c r="J547" s="156"/>
      <c r="K547" s="156"/>
    </row>
    <row r="548" spans="6:11" ht="16.5" customHeight="1">
      <c r="F548" s="156"/>
      <c r="G548" s="156"/>
      <c r="H548" s="156"/>
      <c r="I548" s="156"/>
      <c r="J548" s="156"/>
      <c r="K548" s="156"/>
    </row>
    <row r="549" spans="6:11" ht="15" customHeight="1">
      <c r="F549" s="52"/>
      <c r="G549" s="52"/>
      <c r="H549" s="52"/>
      <c r="I549" s="52"/>
      <c r="J549" s="52"/>
      <c r="K549" s="52"/>
    </row>
    <row r="550" spans="6:11" ht="1.5" customHeight="1">
      <c r="F550" s="156"/>
      <c r="G550" s="156"/>
      <c r="H550" s="156"/>
      <c r="I550" s="156"/>
      <c r="J550" s="156"/>
      <c r="K550" s="156"/>
    </row>
    <row r="551" spans="6:11" ht="16.5" customHeight="1">
      <c r="F551" s="156"/>
      <c r="G551" s="156"/>
      <c r="H551" s="156"/>
      <c r="I551" s="156"/>
      <c r="J551" s="156"/>
      <c r="K551" s="156"/>
    </row>
    <row r="552" spans="6:11" ht="26.25" customHeight="1">
      <c r="F552" s="52"/>
      <c r="G552" s="52"/>
      <c r="H552" s="52"/>
      <c r="I552" s="52"/>
      <c r="J552" s="52"/>
      <c r="K552" s="52"/>
    </row>
    <row r="553" spans="6:11" ht="14.25" customHeight="1">
      <c r="F553" s="52"/>
      <c r="G553" s="52"/>
      <c r="H553" s="52"/>
      <c r="I553" s="52"/>
      <c r="J553" s="52"/>
      <c r="K553" s="52"/>
    </row>
    <row r="554" spans="6:11" ht="13.5" customHeight="1" hidden="1">
      <c r="F554" s="62"/>
      <c r="G554" s="62"/>
      <c r="H554" s="62"/>
      <c r="I554" s="62"/>
      <c r="J554" s="62"/>
      <c r="K554" s="62"/>
    </row>
    <row r="555" spans="4:11" ht="15.75" customHeight="1">
      <c r="D555" s="48"/>
      <c r="E555" s="48"/>
      <c r="F555" s="156"/>
      <c r="G555" s="156"/>
      <c r="H555" s="156"/>
      <c r="I555" s="156"/>
      <c r="J555" s="156"/>
      <c r="K555" s="156"/>
    </row>
    <row r="556" spans="4:11" ht="0.75" customHeight="1">
      <c r="D556" s="48"/>
      <c r="E556" s="48"/>
      <c r="F556" s="156"/>
      <c r="G556" s="156"/>
      <c r="H556" s="156"/>
      <c r="I556" s="156"/>
      <c r="J556" s="156"/>
      <c r="K556" s="156"/>
    </row>
    <row r="557" spans="4:11" ht="14.25" customHeight="1">
      <c r="D557" s="48"/>
      <c r="E557" s="48"/>
      <c r="F557" s="156"/>
      <c r="G557" s="156"/>
      <c r="H557" s="156"/>
      <c r="I557" s="156"/>
      <c r="J557" s="156"/>
      <c r="K557" s="156"/>
    </row>
    <row r="558" spans="6:11" ht="13.5">
      <c r="F558" s="1"/>
      <c r="G558" s="1"/>
      <c r="H558" s="1"/>
      <c r="I558" s="1"/>
      <c r="J558" s="1"/>
      <c r="K558" s="1"/>
    </row>
  </sheetData>
  <sheetProtection/>
  <mergeCells count="254">
    <mergeCell ref="D528:D529"/>
    <mergeCell ref="D20:D22"/>
    <mergeCell ref="C297:C302"/>
    <mergeCell ref="C219:C223"/>
    <mergeCell ref="C273:C274"/>
    <mergeCell ref="C517:C523"/>
    <mergeCell ref="C91:C96"/>
    <mergeCell ref="C97:C102"/>
    <mergeCell ref="C121:C126"/>
    <mergeCell ref="C255:C260"/>
    <mergeCell ref="B474:B523"/>
    <mergeCell ref="E7:K7"/>
    <mergeCell ref="B20:B22"/>
    <mergeCell ref="B434:B441"/>
    <mergeCell ref="E528:E529"/>
    <mergeCell ref="C474:C479"/>
    <mergeCell ref="C504:C510"/>
    <mergeCell ref="C511:C516"/>
    <mergeCell ref="E20:E22"/>
    <mergeCell ref="C53:C58"/>
    <mergeCell ref="I4:K4"/>
    <mergeCell ref="A7:A19"/>
    <mergeCell ref="B7:B19"/>
    <mergeCell ref="C7:C19"/>
    <mergeCell ref="D7:D19"/>
    <mergeCell ref="C467:C468"/>
    <mergeCell ref="C435:C441"/>
    <mergeCell ref="A5:K5"/>
    <mergeCell ref="B219:B223"/>
    <mergeCell ref="B237:B242"/>
    <mergeCell ref="B224:B230"/>
    <mergeCell ref="B467:B473"/>
    <mergeCell ref="C460:C465"/>
    <mergeCell ref="B459:B464"/>
    <mergeCell ref="A219:A223"/>
    <mergeCell ref="B261:B266"/>
    <mergeCell ref="C261:C266"/>
    <mergeCell ref="A261:A266"/>
    <mergeCell ref="C249:C254"/>
    <mergeCell ref="B249:B254"/>
    <mergeCell ref="A249:A254"/>
    <mergeCell ref="A231:A236"/>
    <mergeCell ref="C231:C236"/>
    <mergeCell ref="B231:B236"/>
    <mergeCell ref="A434:A435"/>
    <mergeCell ref="C404:C409"/>
    <mergeCell ref="B255:B260"/>
    <mergeCell ref="A255:A260"/>
    <mergeCell ref="C391:C396"/>
    <mergeCell ref="C379:C384"/>
    <mergeCell ref="A224:A230"/>
    <mergeCell ref="A421:A426"/>
    <mergeCell ref="A347:A352"/>
    <mergeCell ref="B353:B358"/>
    <mergeCell ref="A353:A358"/>
    <mergeCell ref="A372:A377"/>
    <mergeCell ref="B390:B395"/>
    <mergeCell ref="A390:A395"/>
    <mergeCell ref="A378:A384"/>
    <mergeCell ref="B279:B284"/>
    <mergeCell ref="A459:A464"/>
    <mergeCell ref="C448:C453"/>
    <mergeCell ref="B447:B452"/>
    <mergeCell ref="A447:A452"/>
    <mergeCell ref="C454:C459"/>
    <mergeCell ref="B453:B458"/>
    <mergeCell ref="A453:A458"/>
    <mergeCell ref="C373:C378"/>
    <mergeCell ref="B378:B384"/>
    <mergeCell ref="C385:C390"/>
    <mergeCell ref="A385:A389"/>
    <mergeCell ref="B385:B389"/>
    <mergeCell ref="C291:C296"/>
    <mergeCell ref="C342:C347"/>
    <mergeCell ref="C366:C372"/>
    <mergeCell ref="B372:B377"/>
    <mergeCell ref="B347:B352"/>
    <mergeCell ref="A279:A284"/>
    <mergeCell ref="C285:C290"/>
    <mergeCell ref="C309:C314"/>
    <mergeCell ref="A365:A371"/>
    <mergeCell ref="C360:C365"/>
    <mergeCell ref="B365:B371"/>
    <mergeCell ref="A329:A330"/>
    <mergeCell ref="C330:C331"/>
    <mergeCell ref="C336:C341"/>
    <mergeCell ref="A336:A340"/>
    <mergeCell ref="A237:A242"/>
    <mergeCell ref="C243:C248"/>
    <mergeCell ref="B243:B247"/>
    <mergeCell ref="A243:A247"/>
    <mergeCell ref="C237:C242"/>
    <mergeCell ref="C315:C320"/>
    <mergeCell ref="A285:A328"/>
    <mergeCell ref="C279:C284"/>
    <mergeCell ref="C322:C328"/>
    <mergeCell ref="B285:B328"/>
    <mergeCell ref="A207:A212"/>
    <mergeCell ref="B207:B212"/>
    <mergeCell ref="C200:C205"/>
    <mergeCell ref="B200:B205"/>
    <mergeCell ref="A200:A205"/>
    <mergeCell ref="C207:C208"/>
    <mergeCell ref="A176:A181"/>
    <mergeCell ref="C182:C187"/>
    <mergeCell ref="B182:B187"/>
    <mergeCell ref="A182:A187"/>
    <mergeCell ref="A194:A199"/>
    <mergeCell ref="B194:B199"/>
    <mergeCell ref="C188:C193"/>
    <mergeCell ref="B188:B193"/>
    <mergeCell ref="A188:A193"/>
    <mergeCell ref="C194:C199"/>
    <mergeCell ref="A97:A102"/>
    <mergeCell ref="A164:A169"/>
    <mergeCell ref="B164:B169"/>
    <mergeCell ref="C170:C175"/>
    <mergeCell ref="B170:B175"/>
    <mergeCell ref="A170:A175"/>
    <mergeCell ref="C127:C132"/>
    <mergeCell ref="C146:C151"/>
    <mergeCell ref="A127:A133"/>
    <mergeCell ref="B158:B163"/>
    <mergeCell ref="A397:A402"/>
    <mergeCell ref="A103:A108"/>
    <mergeCell ref="B127:B132"/>
    <mergeCell ref="C133:C138"/>
    <mergeCell ref="B133:B138"/>
    <mergeCell ref="A85:A90"/>
    <mergeCell ref="B85:B90"/>
    <mergeCell ref="A91:A96"/>
    <mergeCell ref="B109:B114"/>
    <mergeCell ref="A109:A114"/>
    <mergeCell ref="C410:C415"/>
    <mergeCell ref="A409:A414"/>
    <mergeCell ref="A415:A420"/>
    <mergeCell ref="C416:C421"/>
    <mergeCell ref="B397:B433"/>
    <mergeCell ref="C422:C427"/>
    <mergeCell ref="C428:C433"/>
    <mergeCell ref="A427:A432"/>
    <mergeCell ref="C398:C403"/>
    <mergeCell ref="A403:A408"/>
    <mergeCell ref="A47:A52"/>
    <mergeCell ref="B53:B58"/>
    <mergeCell ref="A77:A83"/>
    <mergeCell ref="B341:B346"/>
    <mergeCell ref="A341:A346"/>
    <mergeCell ref="C348:C353"/>
    <mergeCell ref="C103:C108"/>
    <mergeCell ref="B91:B96"/>
    <mergeCell ref="A121:A126"/>
    <mergeCell ref="B121:B126"/>
    <mergeCell ref="F528:F529"/>
    <mergeCell ref="G528:G529"/>
    <mergeCell ref="H528:H529"/>
    <mergeCell ref="I528:I529"/>
    <mergeCell ref="A53:A58"/>
    <mergeCell ref="C41:C46"/>
    <mergeCell ref="B41:B46"/>
    <mergeCell ref="A41:A46"/>
    <mergeCell ref="C47:C52"/>
    <mergeCell ref="B47:B52"/>
    <mergeCell ref="J528:J529"/>
    <mergeCell ref="K528:K529"/>
    <mergeCell ref="G532:G533"/>
    <mergeCell ref="H532:H533"/>
    <mergeCell ref="J532:J533"/>
    <mergeCell ref="K532:K533"/>
    <mergeCell ref="F541:F542"/>
    <mergeCell ref="G541:G542"/>
    <mergeCell ref="J537:J539"/>
    <mergeCell ref="K537:K539"/>
    <mergeCell ref="I532:I533"/>
    <mergeCell ref="F532:F533"/>
    <mergeCell ref="F537:F539"/>
    <mergeCell ref="G537:G539"/>
    <mergeCell ref="H537:H539"/>
    <mergeCell ref="I537:I539"/>
    <mergeCell ref="F555:F557"/>
    <mergeCell ref="G555:G557"/>
    <mergeCell ref="H541:H542"/>
    <mergeCell ref="I541:I542"/>
    <mergeCell ref="F550:F551"/>
    <mergeCell ref="G550:G551"/>
    <mergeCell ref="F546:F548"/>
    <mergeCell ref="G546:G548"/>
    <mergeCell ref="H550:H551"/>
    <mergeCell ref="I550:I551"/>
    <mergeCell ref="H555:H557"/>
    <mergeCell ref="I555:I557"/>
    <mergeCell ref="J555:J557"/>
    <mergeCell ref="K555:K557"/>
    <mergeCell ref="J541:J542"/>
    <mergeCell ref="K541:K542"/>
    <mergeCell ref="J546:J548"/>
    <mergeCell ref="K546:K548"/>
    <mergeCell ref="H546:H548"/>
    <mergeCell ref="I546:I548"/>
    <mergeCell ref="J550:J551"/>
    <mergeCell ref="K550:K551"/>
    <mergeCell ref="C35:C40"/>
    <mergeCell ref="B35:B40"/>
    <mergeCell ref="B77:B83"/>
    <mergeCell ref="C109:C114"/>
    <mergeCell ref="B329:B340"/>
    <mergeCell ref="C354:C359"/>
    <mergeCell ref="C152:C157"/>
    <mergeCell ref="B152:B157"/>
    <mergeCell ref="A35:A40"/>
    <mergeCell ref="A20:A22"/>
    <mergeCell ref="C29:C34"/>
    <mergeCell ref="B29:B34"/>
    <mergeCell ref="A23:A28"/>
    <mergeCell ref="B23:B28"/>
    <mergeCell ref="C23:C28"/>
    <mergeCell ref="C20:C22"/>
    <mergeCell ref="A29:A34"/>
    <mergeCell ref="C59:C64"/>
    <mergeCell ref="B59:B64"/>
    <mergeCell ref="A59:A64"/>
    <mergeCell ref="C65:C70"/>
    <mergeCell ref="A65:A70"/>
    <mergeCell ref="B65:B70"/>
    <mergeCell ref="C176:C181"/>
    <mergeCell ref="B176:B181"/>
    <mergeCell ref="C77:C83"/>
    <mergeCell ref="B115:B120"/>
    <mergeCell ref="B140:B145"/>
    <mergeCell ref="C140:C145"/>
    <mergeCell ref="B97:B102"/>
    <mergeCell ref="C85:C90"/>
    <mergeCell ref="B103:B108"/>
    <mergeCell ref="C164:C169"/>
    <mergeCell ref="A152:A157"/>
    <mergeCell ref="A272:A273"/>
    <mergeCell ref="C115:C120"/>
    <mergeCell ref="B272:B273"/>
    <mergeCell ref="A115:A120"/>
    <mergeCell ref="A140:A145"/>
    <mergeCell ref="A146:A151"/>
    <mergeCell ref="B146:B151"/>
    <mergeCell ref="C158:C163"/>
    <mergeCell ref="A158:A163"/>
    <mergeCell ref="H1:K3"/>
    <mergeCell ref="J20:J22"/>
    <mergeCell ref="K20:K22"/>
    <mergeCell ref="F20:F22"/>
    <mergeCell ref="G20:G22"/>
    <mergeCell ref="H20:H22"/>
    <mergeCell ref="I20:I22"/>
    <mergeCell ref="F16:K16"/>
    <mergeCell ref="F17:K17"/>
    <mergeCell ref="F18:K18"/>
  </mergeCells>
  <printOptions/>
  <pageMargins left="0.984251968503937" right="0.3937007874015748" top="0.3937007874015748" bottom="0.3937007874015748" header="0" footer="0"/>
  <pageSetup horizontalDpi="600" verticalDpi="600" orientation="landscape" paperSize="9" scale="55" r:id="rId1"/>
  <rowBreaks count="13" manualBreakCount="13">
    <brk id="37" max="12" man="1"/>
    <brk id="70" max="255" man="1"/>
    <brk id="114" max="255" man="1"/>
    <brk id="139" max="255" man="1"/>
    <brk id="206" max="255" man="1"/>
    <brk id="263" max="255" man="1"/>
    <brk id="328" max="255" man="1"/>
    <brk id="329" max="255" man="1"/>
    <brk id="372" max="12" man="1"/>
    <brk id="396" max="255" man="1"/>
    <brk id="435" max="12" man="1"/>
    <brk id="479" max="12" man="1"/>
    <brk id="528" max="12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view="pageBreakPreview" zoomScaleSheetLayoutView="100" zoomScalePageLayoutView="0" workbookViewId="0" topLeftCell="A109">
      <selection activeCell="D25" sqref="D25"/>
    </sheetView>
  </sheetViews>
  <sheetFormatPr defaultColWidth="9.00390625" defaultRowHeight="12.75"/>
  <cols>
    <col min="1" max="1" width="12.125" style="0" customWidth="1"/>
    <col min="2" max="2" width="17.875" style="0" customWidth="1"/>
    <col min="3" max="5" width="19.25390625" style="0" customWidth="1"/>
    <col min="6" max="6" width="13.00390625" style="0" customWidth="1"/>
    <col min="7" max="8" width="13.625" style="0" customWidth="1"/>
    <col min="9" max="9" width="14.375" style="0" customWidth="1"/>
    <col min="10" max="10" width="13.00390625" style="0" customWidth="1"/>
    <col min="11" max="11" width="12.125" style="0" customWidth="1"/>
    <col min="12" max="12" width="10.125" style="0" customWidth="1"/>
  </cols>
  <sheetData>
    <row r="2" spans="6:11" ht="24" customHeight="1">
      <c r="F2" s="75"/>
      <c r="G2" s="76"/>
      <c r="H2" s="132" t="s">
        <v>66</v>
      </c>
      <c r="I2" s="133"/>
      <c r="J2" s="133"/>
      <c r="K2" s="133"/>
    </row>
    <row r="3" spans="6:11" ht="24" customHeight="1">
      <c r="F3" s="75"/>
      <c r="G3" s="76"/>
      <c r="H3" s="133"/>
      <c r="I3" s="133"/>
      <c r="J3" s="133"/>
      <c r="K3" s="133"/>
    </row>
    <row r="4" spans="6:11" ht="18.75" customHeight="1">
      <c r="F4" s="75"/>
      <c r="G4" s="76"/>
      <c r="H4" s="133"/>
      <c r="I4" s="133"/>
      <c r="J4" s="133"/>
      <c r="K4" s="133"/>
    </row>
    <row r="5" spans="6:11" ht="20.25" customHeight="1">
      <c r="F5" s="75"/>
      <c r="G5" s="76"/>
      <c r="H5" s="76"/>
      <c r="I5" s="165"/>
      <c r="J5" s="165"/>
      <c r="K5" s="165"/>
    </row>
    <row r="6" spans="1:11" ht="43.5" customHeight="1">
      <c r="A6" s="167" t="s">
        <v>73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8" spans="1:11" ht="15.75" customHeight="1">
      <c r="A8" s="182" t="s">
        <v>0</v>
      </c>
      <c r="B8" s="183" t="s">
        <v>7</v>
      </c>
      <c r="C8" s="180" t="s">
        <v>40</v>
      </c>
      <c r="D8" s="180" t="s">
        <v>6</v>
      </c>
      <c r="E8" s="185" t="s">
        <v>1</v>
      </c>
      <c r="F8" s="186"/>
      <c r="G8" s="186"/>
      <c r="H8" s="186"/>
      <c r="I8" s="186"/>
      <c r="J8" s="186"/>
      <c r="K8" s="187"/>
    </row>
    <row r="9" spans="1:11" ht="109.5" customHeight="1">
      <c r="A9" s="182"/>
      <c r="B9" s="184"/>
      <c r="C9" s="181"/>
      <c r="D9" s="181"/>
      <c r="E9" s="80">
        <v>2014</v>
      </c>
      <c r="F9" s="3">
        <v>2015</v>
      </c>
      <c r="G9" s="3">
        <v>2016</v>
      </c>
      <c r="H9" s="3">
        <v>2017</v>
      </c>
      <c r="I9" s="3">
        <v>2018</v>
      </c>
      <c r="J9" s="3">
        <v>2019</v>
      </c>
      <c r="K9" s="3">
        <v>2020</v>
      </c>
    </row>
    <row r="10" spans="1:11" ht="67.5" customHeight="1">
      <c r="A10" s="7" t="s">
        <v>2</v>
      </c>
      <c r="B10" s="5" t="s">
        <v>41</v>
      </c>
      <c r="C10" s="6" t="s">
        <v>42</v>
      </c>
      <c r="D10" s="8" t="s">
        <v>43</v>
      </c>
      <c r="E10" s="8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2.75" customHeight="1">
      <c r="A11" s="188" t="s">
        <v>8</v>
      </c>
      <c r="B11" s="138" t="s">
        <v>9</v>
      </c>
      <c r="C11" s="155" t="s">
        <v>11</v>
      </c>
      <c r="D11" s="138" t="s">
        <v>10</v>
      </c>
      <c r="E11" s="171">
        <v>6815.05</v>
      </c>
      <c r="F11" s="171">
        <v>4259.36</v>
      </c>
      <c r="G11" s="171">
        <f>'все уровни'!G26</f>
        <v>9296.06</v>
      </c>
      <c r="H11" s="171">
        <v>11471</v>
      </c>
      <c r="I11" s="171">
        <f>'все уровни'!I26</f>
        <v>12226.5</v>
      </c>
      <c r="J11" s="171">
        <f>'все уровни'!J26</f>
        <v>8079.1</v>
      </c>
      <c r="K11" s="171">
        <f>'все уровни'!K26</f>
        <v>8079.1</v>
      </c>
    </row>
    <row r="12" spans="1:11" ht="14.25" customHeight="1">
      <c r="A12" s="188"/>
      <c r="B12" s="139"/>
      <c r="C12" s="155"/>
      <c r="D12" s="139"/>
      <c r="E12" s="178"/>
      <c r="F12" s="178"/>
      <c r="G12" s="178"/>
      <c r="H12" s="178"/>
      <c r="I12" s="178"/>
      <c r="J12" s="178"/>
      <c r="K12" s="178"/>
    </row>
    <row r="13" spans="1:11" ht="15.75" customHeight="1">
      <c r="A13" s="188"/>
      <c r="B13" s="139"/>
      <c r="C13" s="155"/>
      <c r="D13" s="139"/>
      <c r="E13" s="178"/>
      <c r="F13" s="178"/>
      <c r="G13" s="178"/>
      <c r="H13" s="178"/>
      <c r="I13" s="178"/>
      <c r="J13" s="178"/>
      <c r="K13" s="178"/>
    </row>
    <row r="14" spans="1:11" ht="69" customHeight="1">
      <c r="A14" s="188"/>
      <c r="B14" s="140"/>
      <c r="C14" s="155"/>
      <c r="D14" s="140"/>
      <c r="E14" s="172"/>
      <c r="F14" s="172"/>
      <c r="G14" s="172"/>
      <c r="H14" s="172"/>
      <c r="I14" s="172"/>
      <c r="J14" s="172"/>
      <c r="K14" s="172"/>
    </row>
    <row r="15" spans="1:11" ht="15.75" customHeight="1">
      <c r="A15" s="179"/>
      <c r="B15" s="179"/>
      <c r="C15" s="155" t="s">
        <v>12</v>
      </c>
      <c r="D15" s="138"/>
      <c r="E15" s="171">
        <v>3007.9</v>
      </c>
      <c r="F15" s="171">
        <v>5079.8</v>
      </c>
      <c r="G15" s="171">
        <f>'все уровни'!G32</f>
        <v>7074.06</v>
      </c>
      <c r="H15" s="171">
        <f>'все уровни'!H32</f>
        <v>7285.8</v>
      </c>
      <c r="I15" s="171">
        <f>'все уровни'!I32</f>
        <v>5870.5</v>
      </c>
      <c r="J15" s="171">
        <f>'все уровни'!J32</f>
        <v>7020.7</v>
      </c>
      <c r="K15" s="171">
        <f>'все уровни'!K32</f>
        <v>7020.7</v>
      </c>
    </row>
    <row r="16" spans="1:11" ht="39" customHeight="1">
      <c r="A16" s="179"/>
      <c r="B16" s="179"/>
      <c r="C16" s="155"/>
      <c r="D16" s="140"/>
      <c r="E16" s="172"/>
      <c r="F16" s="172"/>
      <c r="G16" s="172"/>
      <c r="H16" s="172"/>
      <c r="I16" s="172"/>
      <c r="J16" s="172"/>
      <c r="K16" s="172"/>
    </row>
    <row r="17" spans="1:11" ht="15.75">
      <c r="A17" s="10"/>
      <c r="B17" s="10"/>
      <c r="C17" s="12" t="s">
        <v>13</v>
      </c>
      <c r="D17" s="10"/>
      <c r="E17" s="13">
        <v>115</v>
      </c>
      <c r="F17" s="13">
        <v>135.85</v>
      </c>
      <c r="G17" s="13">
        <v>116.76</v>
      </c>
      <c r="H17" s="13">
        <v>131</v>
      </c>
      <c r="I17" s="13">
        <v>131</v>
      </c>
      <c r="J17" s="13">
        <v>131</v>
      </c>
      <c r="K17" s="13">
        <v>131</v>
      </c>
    </row>
    <row r="18" spans="1:11" ht="34.5" customHeight="1">
      <c r="A18" s="5"/>
      <c r="B18" s="5"/>
      <c r="C18" s="14" t="s">
        <v>14</v>
      </c>
      <c r="D18" s="5"/>
      <c r="E18" s="15">
        <v>25.6</v>
      </c>
      <c r="F18" s="15">
        <v>33.7</v>
      </c>
      <c r="G18" s="15">
        <v>37.9</v>
      </c>
      <c r="H18" s="15">
        <v>39.3</v>
      </c>
      <c r="I18" s="15">
        <v>39.32</v>
      </c>
      <c r="J18" s="15">
        <v>39.32</v>
      </c>
      <c r="K18" s="15">
        <v>39.32</v>
      </c>
    </row>
    <row r="19" spans="1:11" ht="19.5" customHeight="1">
      <c r="A19" s="5"/>
      <c r="B19" s="5"/>
      <c r="C19" s="14" t="s">
        <v>15</v>
      </c>
      <c r="D19" s="5"/>
      <c r="E19" s="15">
        <v>123.8</v>
      </c>
      <c r="F19" s="15">
        <v>610.2</v>
      </c>
      <c r="G19" s="15">
        <v>527.4</v>
      </c>
      <c r="H19" s="15">
        <v>676.7</v>
      </c>
      <c r="I19" s="15">
        <f>'все уровни'!I50</f>
        <v>584.7</v>
      </c>
      <c r="J19" s="15">
        <f>'все уровни'!J50</f>
        <v>584.7</v>
      </c>
      <c r="K19" s="15">
        <f>'все уровни'!K50</f>
        <v>584.7</v>
      </c>
    </row>
    <row r="20" spans="1:11" ht="34.5" customHeight="1">
      <c r="A20" s="5"/>
      <c r="B20" s="5"/>
      <c r="C20" s="14" t="s">
        <v>16</v>
      </c>
      <c r="D20" s="5"/>
      <c r="E20" s="15">
        <v>75.9</v>
      </c>
      <c r="F20" s="15">
        <v>91</v>
      </c>
      <c r="G20" s="15">
        <v>43.7</v>
      </c>
      <c r="H20" s="15">
        <v>173.5</v>
      </c>
      <c r="I20" s="15">
        <v>60</v>
      </c>
      <c r="J20" s="15">
        <v>60</v>
      </c>
      <c r="K20" s="15">
        <v>60</v>
      </c>
    </row>
    <row r="21" spans="1:11" ht="50.25" customHeight="1">
      <c r="A21" s="5"/>
      <c r="B21" s="5"/>
      <c r="C21" s="14" t="s">
        <v>3</v>
      </c>
      <c r="D21" s="5"/>
      <c r="E21" s="15">
        <v>1050.7</v>
      </c>
      <c r="F21" s="15">
        <v>1689.5</v>
      </c>
      <c r="G21" s="15">
        <v>81.4</v>
      </c>
      <c r="H21" s="15">
        <v>5</v>
      </c>
      <c r="I21" s="15">
        <v>101</v>
      </c>
      <c r="J21" s="15">
        <v>101</v>
      </c>
      <c r="K21" s="15">
        <v>101</v>
      </c>
    </row>
    <row r="22" spans="1:11" ht="19.5" customHeight="1">
      <c r="A22" s="5"/>
      <c r="B22" s="5"/>
      <c r="C22" s="14" t="s">
        <v>17</v>
      </c>
      <c r="D22" s="5"/>
      <c r="E22" s="15">
        <v>905</v>
      </c>
      <c r="F22" s="15">
        <v>926.34</v>
      </c>
      <c r="G22" s="15">
        <f>1512.56+0.05</f>
        <v>1512.61</v>
      </c>
      <c r="H22" s="15">
        <v>829.02</v>
      </c>
      <c r="I22" s="15">
        <v>1525.02</v>
      </c>
      <c r="J22" s="15">
        <v>592.9</v>
      </c>
      <c r="K22" s="15">
        <v>592.9</v>
      </c>
    </row>
    <row r="23" spans="1:11" ht="18" customHeight="1">
      <c r="A23" s="5"/>
      <c r="B23" s="5"/>
      <c r="C23" s="3" t="s">
        <v>18</v>
      </c>
      <c r="D23" s="5"/>
      <c r="E23" s="15">
        <v>5.3</v>
      </c>
      <c r="F23" s="15">
        <v>7.77</v>
      </c>
      <c r="G23" s="15">
        <v>5.5</v>
      </c>
      <c r="H23" s="15">
        <v>0.7</v>
      </c>
      <c r="I23" s="15">
        <v>14</v>
      </c>
      <c r="J23" s="15">
        <v>13.3</v>
      </c>
      <c r="K23" s="15">
        <v>13.3</v>
      </c>
    </row>
    <row r="24" spans="1:11" ht="65.25" customHeight="1">
      <c r="A24" s="4"/>
      <c r="B24" s="4"/>
      <c r="C24" s="16" t="s">
        <v>61</v>
      </c>
      <c r="D24" s="4"/>
      <c r="E24" s="37">
        <v>1915.3</v>
      </c>
      <c r="F24" s="37">
        <v>573.8</v>
      </c>
      <c r="G24" s="37">
        <v>2955.86</v>
      </c>
      <c r="H24" s="37">
        <v>1930.6</v>
      </c>
      <c r="I24" s="37">
        <v>140</v>
      </c>
      <c r="J24" s="37">
        <v>0</v>
      </c>
      <c r="K24" s="37">
        <v>0</v>
      </c>
    </row>
    <row r="25" spans="1:11" ht="63.75" thickBot="1">
      <c r="A25" s="4"/>
      <c r="B25" s="4"/>
      <c r="C25" s="12" t="s">
        <v>75</v>
      </c>
      <c r="D25" s="45">
        <v>0</v>
      </c>
      <c r="E25" s="39">
        <v>0</v>
      </c>
      <c r="F25" s="39">
        <v>0</v>
      </c>
      <c r="G25" s="39">
        <v>0</v>
      </c>
      <c r="H25" s="55">
        <v>140</v>
      </c>
      <c r="I25" s="39">
        <v>0</v>
      </c>
      <c r="J25" s="39">
        <v>0</v>
      </c>
      <c r="K25" s="39">
        <v>0</v>
      </c>
    </row>
    <row r="26" spans="1:11" ht="12.75" customHeight="1">
      <c r="A26" s="4"/>
      <c r="B26" s="4"/>
      <c r="C26" s="17" t="s">
        <v>19</v>
      </c>
      <c r="D26" s="4"/>
      <c r="E26" s="24">
        <f>E11+E15+E17+E18+E19+E20+E21+E22+E23+E24</f>
        <v>14039.55</v>
      </c>
      <c r="F26" s="24">
        <f>F11+F15+F17+F18+F19+F20+F21+F22+F23+F24</f>
        <v>13407.320000000002</v>
      </c>
      <c r="G26" s="24">
        <f>G11+G15+G17+G18+G19+G20+G21+G22+G23+G24</f>
        <v>21651.250000000004</v>
      </c>
      <c r="H26" s="24">
        <f>H11+H15+H17+H18+H19+H20+H21+H22+H23+H24</f>
        <v>22542.62</v>
      </c>
      <c r="I26" s="18">
        <f>I11+I15+I17+I18+I19+I20+I21+I22+I23+I24</f>
        <v>20692.04</v>
      </c>
      <c r="J26" s="18">
        <f>J11+J15+J17+J18+J19+J20+J21+J22+J23+J24</f>
        <v>16622.02</v>
      </c>
      <c r="K26" s="18">
        <f>K11+K15+K17+K18+K19+K20+K21+K22+K23+K24</f>
        <v>16622.02</v>
      </c>
    </row>
    <row r="27" spans="1:11" ht="68.25" customHeight="1">
      <c r="A27" s="141" t="s">
        <v>8</v>
      </c>
      <c r="B27" s="138" t="s">
        <v>20</v>
      </c>
      <c r="C27" s="149" t="s">
        <v>11</v>
      </c>
      <c r="D27" s="138" t="s">
        <v>21</v>
      </c>
      <c r="E27" s="171">
        <v>1000.05</v>
      </c>
      <c r="F27" s="171">
        <v>780.38</v>
      </c>
      <c r="G27" s="171">
        <f>'все уровни'!G88</f>
        <v>1392</v>
      </c>
      <c r="H27" s="171">
        <v>1999.7</v>
      </c>
      <c r="I27" s="171">
        <f>'все уровни'!I88</f>
        <v>1265.4</v>
      </c>
      <c r="J27" s="171">
        <f>'все уровни'!J88</f>
        <v>1228.5</v>
      </c>
      <c r="K27" s="171">
        <f>'все уровни'!K88</f>
        <v>1228.5</v>
      </c>
    </row>
    <row r="28" spans="1:11" ht="15.75">
      <c r="A28" s="142"/>
      <c r="B28" s="139"/>
      <c r="C28" s="154"/>
      <c r="D28" s="140"/>
      <c r="E28" s="172"/>
      <c r="F28" s="172"/>
      <c r="G28" s="172"/>
      <c r="H28" s="172"/>
      <c r="I28" s="172"/>
      <c r="J28" s="172"/>
      <c r="K28" s="172"/>
    </row>
    <row r="29" spans="1:11" ht="47.25">
      <c r="A29" s="10"/>
      <c r="B29" s="10"/>
      <c r="C29" s="12" t="s">
        <v>22</v>
      </c>
      <c r="D29" s="10"/>
      <c r="E29" s="13">
        <v>7.8</v>
      </c>
      <c r="F29" s="13">
        <v>272.2</v>
      </c>
      <c r="G29" s="13">
        <v>306.3</v>
      </c>
      <c r="H29" s="13">
        <v>309.9</v>
      </c>
      <c r="I29" s="13">
        <v>291.9</v>
      </c>
      <c r="J29" s="13">
        <v>297.1</v>
      </c>
      <c r="K29" s="13">
        <v>297.1</v>
      </c>
    </row>
    <row r="30" spans="1:11" ht="33" customHeight="1">
      <c r="A30" s="10"/>
      <c r="B30" s="10"/>
      <c r="C30" s="12" t="s">
        <v>13</v>
      </c>
      <c r="D30" s="10"/>
      <c r="E30" s="13">
        <v>5.5</v>
      </c>
      <c r="F30" s="13">
        <v>4.7</v>
      </c>
      <c r="G30" s="13">
        <v>18.6</v>
      </c>
      <c r="H30" s="13">
        <v>30.5</v>
      </c>
      <c r="I30" s="13">
        <v>30.5</v>
      </c>
      <c r="J30" s="13">
        <v>30.5</v>
      </c>
      <c r="K30" s="13">
        <v>30.5</v>
      </c>
    </row>
    <row r="31" spans="1:11" ht="21.75" customHeight="1">
      <c r="A31" s="21"/>
      <c r="B31" s="21"/>
      <c r="C31" s="22" t="s">
        <v>14</v>
      </c>
      <c r="D31" s="21"/>
      <c r="E31" s="13">
        <v>3</v>
      </c>
      <c r="F31" s="13">
        <v>2.8</v>
      </c>
      <c r="G31" s="13">
        <v>2.8</v>
      </c>
      <c r="H31" s="13">
        <v>2.8</v>
      </c>
      <c r="I31" s="13">
        <v>2.8</v>
      </c>
      <c r="J31" s="13">
        <v>2.8</v>
      </c>
      <c r="K31" s="13">
        <v>2.8</v>
      </c>
    </row>
    <row r="32" spans="1:11" ht="51" customHeight="1">
      <c r="A32" s="21"/>
      <c r="B32" s="21"/>
      <c r="C32" s="22" t="s">
        <v>15</v>
      </c>
      <c r="D32" s="21"/>
      <c r="E32" s="13">
        <v>0.3</v>
      </c>
      <c r="F32" s="13">
        <v>1.63</v>
      </c>
      <c r="G32" s="13">
        <v>16.6</v>
      </c>
      <c r="H32" s="13">
        <v>50.6</v>
      </c>
      <c r="I32" s="13">
        <f>'все уровни'!I112</f>
        <v>49.1</v>
      </c>
      <c r="J32" s="13">
        <f>'все уровни'!J112</f>
        <v>49.1</v>
      </c>
      <c r="K32" s="13">
        <f>'все уровни'!K112</f>
        <v>49.1</v>
      </c>
    </row>
    <row r="33" spans="1:11" ht="19.5" customHeight="1">
      <c r="A33" s="21"/>
      <c r="B33" s="21"/>
      <c r="C33" s="22" t="s">
        <v>3</v>
      </c>
      <c r="D33" s="21"/>
      <c r="E33" s="13">
        <v>48.3</v>
      </c>
      <c r="F33" s="13">
        <v>181.7</v>
      </c>
      <c r="G33" s="13">
        <v>20.7</v>
      </c>
      <c r="H33" s="13">
        <v>12.7</v>
      </c>
      <c r="I33" s="13">
        <v>0</v>
      </c>
      <c r="J33" s="13">
        <v>0</v>
      </c>
      <c r="K33" s="13">
        <v>0</v>
      </c>
    </row>
    <row r="34" spans="1:11" ht="19.5" customHeight="1">
      <c r="A34" s="21"/>
      <c r="B34" s="21"/>
      <c r="C34" s="22" t="s">
        <v>17</v>
      </c>
      <c r="D34" s="21"/>
      <c r="E34" s="13">
        <v>66.85</v>
      </c>
      <c r="F34" s="13">
        <v>244.41</v>
      </c>
      <c r="G34" s="13">
        <v>142.49</v>
      </c>
      <c r="H34" s="13">
        <v>75.1</v>
      </c>
      <c r="I34" s="13">
        <v>80.51</v>
      </c>
      <c r="J34" s="13">
        <v>77.21</v>
      </c>
      <c r="K34" s="13">
        <v>77.21</v>
      </c>
    </row>
    <row r="35" spans="1:11" ht="19.5" customHeight="1">
      <c r="A35" s="21"/>
      <c r="B35" s="21"/>
      <c r="C35" s="12" t="s">
        <v>18</v>
      </c>
      <c r="D35" s="21"/>
      <c r="E35" s="13">
        <v>4.6</v>
      </c>
      <c r="F35" s="13">
        <v>2.2</v>
      </c>
      <c r="G35" s="13">
        <v>1</v>
      </c>
      <c r="H35" s="13">
        <v>3</v>
      </c>
      <c r="I35" s="13">
        <v>6.9</v>
      </c>
      <c r="J35" s="13">
        <v>6.9</v>
      </c>
      <c r="K35" s="13">
        <v>6.9</v>
      </c>
    </row>
    <row r="36" spans="1:11" ht="15.75">
      <c r="A36" s="23"/>
      <c r="B36" s="23"/>
      <c r="C36" s="20" t="s">
        <v>52</v>
      </c>
      <c r="D36" s="23"/>
      <c r="E36" s="25">
        <v>0</v>
      </c>
      <c r="F36" s="25">
        <v>0</v>
      </c>
      <c r="G36" s="25">
        <v>0</v>
      </c>
      <c r="H36" s="25">
        <v>7.3</v>
      </c>
      <c r="I36" s="25">
        <v>0</v>
      </c>
      <c r="J36" s="25">
        <v>0</v>
      </c>
      <c r="K36" s="25">
        <v>0</v>
      </c>
    </row>
    <row r="37" spans="1:11" ht="12.75" customHeight="1">
      <c r="A37" s="23"/>
      <c r="B37" s="11"/>
      <c r="C37" s="19" t="s">
        <v>19</v>
      </c>
      <c r="D37" s="11"/>
      <c r="E37" s="24">
        <f>E27+E29+E30+E31+E32+E33+E34+E35+E36</f>
        <v>1136.3999999999996</v>
      </c>
      <c r="F37" s="24">
        <f aca="true" t="shared" si="0" ref="F37:K37">F27+F29+F30+F31+F32+F33+F34+F35+F36</f>
        <v>1490.0200000000002</v>
      </c>
      <c r="G37" s="24">
        <f>G27+G29+G30+G31+G32+G33+G34+G35+G36</f>
        <v>1900.4899999999998</v>
      </c>
      <c r="H37" s="131">
        <f t="shared" si="0"/>
        <v>2491.6</v>
      </c>
      <c r="I37" s="24">
        <f t="shared" si="0"/>
        <v>1727.1100000000001</v>
      </c>
      <c r="J37" s="24">
        <f t="shared" si="0"/>
        <v>1692.11</v>
      </c>
      <c r="K37" s="24">
        <f t="shared" si="0"/>
        <v>1692.11</v>
      </c>
    </row>
    <row r="38" spans="1:11" ht="70.5" customHeight="1">
      <c r="A38" s="141" t="s">
        <v>8</v>
      </c>
      <c r="B38" s="138" t="s">
        <v>23</v>
      </c>
      <c r="C38" s="149" t="s">
        <v>11</v>
      </c>
      <c r="D38" s="138" t="s">
        <v>5</v>
      </c>
      <c r="E38" s="171">
        <v>4957.9</v>
      </c>
      <c r="F38" s="171">
        <v>5371</v>
      </c>
      <c r="G38" s="171">
        <f>'все уровни'!G143</f>
        <v>7801.05</v>
      </c>
      <c r="H38" s="171">
        <v>9032.5</v>
      </c>
      <c r="I38" s="171">
        <f>'все уровни'!I143</f>
        <v>7023.9</v>
      </c>
      <c r="J38" s="171">
        <f>'все уровни'!J143</f>
        <v>6828.1</v>
      </c>
      <c r="K38" s="171">
        <f>'все уровни'!K143</f>
        <v>6828.1</v>
      </c>
    </row>
    <row r="39" spans="1:11" ht="51.75" customHeight="1">
      <c r="A39" s="142"/>
      <c r="B39" s="139"/>
      <c r="C39" s="150"/>
      <c r="D39" s="140"/>
      <c r="E39" s="172"/>
      <c r="F39" s="172"/>
      <c r="G39" s="172"/>
      <c r="H39" s="172"/>
      <c r="I39" s="172"/>
      <c r="J39" s="172"/>
      <c r="K39" s="172"/>
    </row>
    <row r="40" spans="1:11" ht="17.25" customHeight="1">
      <c r="A40" s="10"/>
      <c r="B40" s="10"/>
      <c r="C40" s="12" t="s">
        <v>22</v>
      </c>
      <c r="D40" s="10"/>
      <c r="E40" s="13">
        <v>94.3</v>
      </c>
      <c r="F40" s="13">
        <v>952.43</v>
      </c>
      <c r="G40" s="13">
        <v>1093.2</v>
      </c>
      <c r="H40" s="13">
        <f>'все уровни'!H149</f>
        <v>1068.4</v>
      </c>
      <c r="I40" s="13">
        <f>'все уровни'!I149</f>
        <v>1006.5</v>
      </c>
      <c r="J40" s="13">
        <f>'все уровни'!J149</f>
        <v>1033</v>
      </c>
      <c r="K40" s="13">
        <f>'все уровни'!K149</f>
        <v>1033</v>
      </c>
    </row>
    <row r="41" spans="1:11" ht="34.5" customHeight="1">
      <c r="A41" s="10"/>
      <c r="B41" s="10"/>
      <c r="C41" s="12" t="s">
        <v>13</v>
      </c>
      <c r="D41" s="10"/>
      <c r="E41" s="13">
        <v>97</v>
      </c>
      <c r="F41" s="13">
        <v>110.73</v>
      </c>
      <c r="G41" s="13">
        <v>102.6</v>
      </c>
      <c r="H41" s="13">
        <v>111</v>
      </c>
      <c r="I41" s="13">
        <v>111</v>
      </c>
      <c r="J41" s="13">
        <v>111</v>
      </c>
      <c r="K41" s="13">
        <v>111</v>
      </c>
    </row>
    <row r="42" spans="1:11" ht="35.25" customHeight="1">
      <c r="A42" s="21"/>
      <c r="B42" s="21"/>
      <c r="C42" s="22" t="s">
        <v>14</v>
      </c>
      <c r="D42" s="21"/>
      <c r="E42" s="13">
        <v>28.1</v>
      </c>
      <c r="F42" s="13">
        <v>29.48</v>
      </c>
      <c r="G42" s="13">
        <v>26.7</v>
      </c>
      <c r="H42" s="13">
        <v>25.3</v>
      </c>
      <c r="I42" s="13">
        <v>25.3</v>
      </c>
      <c r="J42" s="13">
        <v>25.3</v>
      </c>
      <c r="K42" s="13">
        <v>25.3</v>
      </c>
    </row>
    <row r="43" spans="1:11" ht="50.25" customHeight="1">
      <c r="A43" s="21"/>
      <c r="B43" s="21"/>
      <c r="C43" s="22" t="s">
        <v>16</v>
      </c>
      <c r="D43" s="21"/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  <row r="44" spans="1:11" ht="21" customHeight="1">
      <c r="A44" s="21"/>
      <c r="B44" s="21"/>
      <c r="C44" s="22" t="s">
        <v>3</v>
      </c>
      <c r="D44" s="21"/>
      <c r="E44" s="13">
        <v>30</v>
      </c>
      <c r="F44" s="13">
        <v>32.84</v>
      </c>
      <c r="G44" s="13">
        <v>0</v>
      </c>
      <c r="H44" s="13">
        <v>0.6</v>
      </c>
      <c r="I44" s="13">
        <v>0</v>
      </c>
      <c r="J44" s="13">
        <v>0</v>
      </c>
      <c r="K44" s="13">
        <v>0</v>
      </c>
    </row>
    <row r="45" spans="1:11" ht="21" customHeight="1">
      <c r="A45" s="21"/>
      <c r="B45" s="21"/>
      <c r="C45" s="22" t="s">
        <v>15</v>
      </c>
      <c r="D45" s="21"/>
      <c r="E45" s="13">
        <v>1.4</v>
      </c>
      <c r="F45" s="13">
        <v>3.85</v>
      </c>
      <c r="G45" s="13">
        <v>1.6</v>
      </c>
      <c r="H45" s="13">
        <v>47.8</v>
      </c>
      <c r="I45" s="13">
        <v>17.3</v>
      </c>
      <c r="J45" s="13">
        <v>17.3</v>
      </c>
      <c r="K45" s="13">
        <v>17.3</v>
      </c>
    </row>
    <row r="46" spans="1:11" ht="21" customHeight="1">
      <c r="A46" s="21"/>
      <c r="B46" s="21"/>
      <c r="C46" s="22" t="s">
        <v>24</v>
      </c>
      <c r="D46" s="21"/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80</v>
      </c>
    </row>
    <row r="47" spans="1:11" ht="34.5" customHeight="1">
      <c r="A47" s="21"/>
      <c r="B47" s="21"/>
      <c r="C47" s="22" t="s">
        <v>17</v>
      </c>
      <c r="D47" s="21"/>
      <c r="E47" s="13">
        <v>251.3</v>
      </c>
      <c r="F47" s="13">
        <v>174.16</v>
      </c>
      <c r="G47" s="13">
        <v>226.66</v>
      </c>
      <c r="H47" s="13">
        <v>216.5</v>
      </c>
      <c r="I47" s="13">
        <v>73.17</v>
      </c>
      <c r="J47" s="13">
        <v>68.07</v>
      </c>
      <c r="K47" s="13">
        <v>68.07</v>
      </c>
    </row>
    <row r="48" spans="1:11" ht="83.25" customHeight="1">
      <c r="A48" s="21"/>
      <c r="B48" s="21"/>
      <c r="C48" s="12" t="s">
        <v>25</v>
      </c>
      <c r="D48" s="21"/>
      <c r="E48" s="13">
        <v>140</v>
      </c>
      <c r="F48" s="13">
        <v>185</v>
      </c>
      <c r="G48" s="13">
        <v>130</v>
      </c>
      <c r="H48" s="13">
        <v>125</v>
      </c>
      <c r="I48" s="13">
        <v>250</v>
      </c>
      <c r="J48" s="13">
        <v>250</v>
      </c>
      <c r="K48" s="13">
        <v>250</v>
      </c>
    </row>
    <row r="49" spans="1:11" ht="36" customHeight="1">
      <c r="A49" s="23"/>
      <c r="B49" s="23"/>
      <c r="C49" s="20" t="s">
        <v>53</v>
      </c>
      <c r="D49" s="23"/>
      <c r="E49" s="25">
        <v>0</v>
      </c>
      <c r="F49" s="25">
        <v>0</v>
      </c>
      <c r="G49" s="25">
        <v>371.8</v>
      </c>
      <c r="H49" s="25">
        <v>475.3</v>
      </c>
      <c r="I49" s="25">
        <v>0</v>
      </c>
      <c r="J49" s="25">
        <v>0</v>
      </c>
      <c r="K49" s="25">
        <v>0</v>
      </c>
    </row>
    <row r="50" spans="1:11" ht="15.75">
      <c r="A50" s="23"/>
      <c r="B50" s="23"/>
      <c r="C50" s="23"/>
      <c r="D50" s="23"/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</row>
    <row r="51" spans="1:11" ht="12.75" customHeight="1">
      <c r="A51" s="23"/>
      <c r="B51" s="23"/>
      <c r="C51" s="19" t="s">
        <v>19</v>
      </c>
      <c r="D51" s="23"/>
      <c r="E51" s="24">
        <f>E38+E40+E41+E42+E43+E44+E45+E46+E47+E48+E49+E50</f>
        <v>5600</v>
      </c>
      <c r="F51" s="24">
        <f aca="true" t="shared" si="1" ref="F51:K51">F38+F40+F41+F42+F43+F44+F45+F46+F47+F48+F49+F50</f>
        <v>6859.49</v>
      </c>
      <c r="G51" s="24">
        <f t="shared" si="1"/>
        <v>9753.61</v>
      </c>
      <c r="H51" s="24">
        <f t="shared" si="1"/>
        <v>11102.399999999998</v>
      </c>
      <c r="I51" s="24">
        <f t="shared" si="1"/>
        <v>8507.17</v>
      </c>
      <c r="J51" s="24">
        <f t="shared" si="1"/>
        <v>8332.77</v>
      </c>
      <c r="K51" s="24">
        <f t="shared" si="1"/>
        <v>8412.77</v>
      </c>
    </row>
    <row r="52" spans="1:11" ht="99.75" customHeight="1">
      <c r="A52" s="141" t="s">
        <v>8</v>
      </c>
      <c r="B52" s="138" t="s">
        <v>26</v>
      </c>
      <c r="C52" s="149" t="s">
        <v>11</v>
      </c>
      <c r="D52" s="138" t="s">
        <v>27</v>
      </c>
      <c r="E52" s="171">
        <v>5536</v>
      </c>
      <c r="F52" s="171">
        <v>5778.68</v>
      </c>
      <c r="G52" s="171">
        <f>'все уровни'!G210</f>
        <v>5924.92</v>
      </c>
      <c r="H52" s="171">
        <v>5903.7</v>
      </c>
      <c r="I52" s="171">
        <f>'все уровни'!I210</f>
        <v>4970.4</v>
      </c>
      <c r="J52" s="171">
        <f>'все уровни'!J210</f>
        <v>4833</v>
      </c>
      <c r="K52" s="171">
        <f>'все уровни'!K210</f>
        <v>4833</v>
      </c>
    </row>
    <row r="53" spans="1:11" ht="52.5" customHeight="1">
      <c r="A53" s="142"/>
      <c r="B53" s="139"/>
      <c r="C53" s="150"/>
      <c r="D53" s="140"/>
      <c r="E53" s="172"/>
      <c r="F53" s="172"/>
      <c r="G53" s="172"/>
      <c r="H53" s="172"/>
      <c r="I53" s="172"/>
      <c r="J53" s="172"/>
      <c r="K53" s="172"/>
    </row>
    <row r="54" spans="1:11" ht="66.75" customHeight="1">
      <c r="A54" s="10"/>
      <c r="B54" s="10"/>
      <c r="C54" s="12" t="s">
        <v>22</v>
      </c>
      <c r="D54" s="10"/>
      <c r="E54" s="13">
        <v>296.2</v>
      </c>
      <c r="F54" s="13">
        <v>439.96</v>
      </c>
      <c r="G54" s="13">
        <v>501.13</v>
      </c>
      <c r="H54" s="13">
        <v>499.8</v>
      </c>
      <c r="I54" s="13">
        <f>'все уровни'!I216</f>
        <v>497.3</v>
      </c>
      <c r="J54" s="13">
        <f>'все уровни'!J216</f>
        <v>497.3</v>
      </c>
      <c r="K54" s="13">
        <f>'все уровни'!K216</f>
        <v>497.3</v>
      </c>
    </row>
    <row r="55" spans="1:11" ht="21" customHeight="1">
      <c r="A55" s="10"/>
      <c r="B55" s="10"/>
      <c r="C55" s="22" t="s">
        <v>28</v>
      </c>
      <c r="D55" s="10"/>
      <c r="E55" s="13">
        <v>19</v>
      </c>
      <c r="F55" s="13">
        <v>19</v>
      </c>
      <c r="G55" s="13">
        <v>19.2</v>
      </c>
      <c r="H55" s="13">
        <v>0</v>
      </c>
      <c r="I55" s="13">
        <v>0</v>
      </c>
      <c r="J55" s="13">
        <v>0</v>
      </c>
      <c r="K55" s="13">
        <v>0</v>
      </c>
    </row>
    <row r="56" spans="1:11" ht="33.75" customHeight="1">
      <c r="A56" s="21"/>
      <c r="B56" s="21"/>
      <c r="C56" s="22" t="s">
        <v>13</v>
      </c>
      <c r="D56" s="21"/>
      <c r="E56" s="13">
        <v>29.8</v>
      </c>
      <c r="F56" s="13">
        <v>29.5</v>
      </c>
      <c r="G56" s="13">
        <v>29.4</v>
      </c>
      <c r="H56" s="13">
        <v>35.5</v>
      </c>
      <c r="I56" s="13">
        <v>35.5</v>
      </c>
      <c r="J56" s="13">
        <v>35.5</v>
      </c>
      <c r="K56" s="13">
        <v>35.5</v>
      </c>
    </row>
    <row r="57" spans="1:11" ht="34.5" customHeight="1">
      <c r="A57" s="21"/>
      <c r="B57" s="21"/>
      <c r="C57" s="22" t="s">
        <v>29</v>
      </c>
      <c r="D57" s="21"/>
      <c r="E57" s="13">
        <v>7.7</v>
      </c>
      <c r="F57" s="13">
        <v>5.39</v>
      </c>
      <c r="G57" s="13">
        <v>39.85</v>
      </c>
      <c r="H57" s="13">
        <v>46.4</v>
      </c>
      <c r="I57" s="13">
        <f>'все уровни'!I234</f>
        <v>46.6</v>
      </c>
      <c r="J57" s="13">
        <f>'все уровни'!J234</f>
        <v>46.6</v>
      </c>
      <c r="K57" s="13">
        <f>'все уровни'!K234</f>
        <v>46.6</v>
      </c>
    </row>
    <row r="58" spans="1:11" ht="52.5" customHeight="1">
      <c r="A58" s="21"/>
      <c r="B58" s="21"/>
      <c r="C58" s="22" t="s">
        <v>16</v>
      </c>
      <c r="D58" s="21"/>
      <c r="E58" s="13">
        <v>12</v>
      </c>
      <c r="F58" s="13">
        <v>41</v>
      </c>
      <c r="G58" s="13">
        <v>32.15</v>
      </c>
      <c r="H58" s="13">
        <v>30</v>
      </c>
      <c r="I58" s="13">
        <v>30</v>
      </c>
      <c r="J58" s="13">
        <v>30</v>
      </c>
      <c r="K58" s="13">
        <v>30</v>
      </c>
    </row>
    <row r="59" spans="1:11" ht="19.5" customHeight="1">
      <c r="A59" s="21"/>
      <c r="B59" s="21"/>
      <c r="C59" s="22" t="s">
        <v>3</v>
      </c>
      <c r="D59" s="21"/>
      <c r="E59" s="13">
        <v>368</v>
      </c>
      <c r="F59" s="13">
        <v>330.17</v>
      </c>
      <c r="G59" s="13">
        <v>81.77</v>
      </c>
      <c r="H59" s="13">
        <v>140</v>
      </c>
      <c r="I59" s="13">
        <v>140</v>
      </c>
      <c r="J59" s="13">
        <v>140</v>
      </c>
      <c r="K59" s="13">
        <v>140</v>
      </c>
    </row>
    <row r="60" spans="1:11" ht="21" customHeight="1">
      <c r="A60" s="21"/>
      <c r="B60" s="21"/>
      <c r="C60" s="22" t="s">
        <v>17</v>
      </c>
      <c r="D60" s="21"/>
      <c r="E60" s="13">
        <v>173.8</v>
      </c>
      <c r="F60" s="112">
        <v>272.86</v>
      </c>
      <c r="G60" s="13">
        <v>341.3</v>
      </c>
      <c r="H60" s="13">
        <v>378.8</v>
      </c>
      <c r="I60" s="13">
        <v>489.4</v>
      </c>
      <c r="J60" s="13">
        <v>484.9</v>
      </c>
      <c r="K60" s="13">
        <v>484.9</v>
      </c>
    </row>
    <row r="61" spans="1:11" ht="35.25" customHeight="1">
      <c r="A61" s="21"/>
      <c r="B61" s="21"/>
      <c r="C61" s="12" t="s">
        <v>18</v>
      </c>
      <c r="D61" s="21"/>
      <c r="E61" s="13">
        <v>56.7</v>
      </c>
      <c r="F61" s="13">
        <v>72.4</v>
      </c>
      <c r="G61" s="13">
        <v>68</v>
      </c>
      <c r="H61" s="13">
        <v>147.8</v>
      </c>
      <c r="I61" s="13">
        <v>70</v>
      </c>
      <c r="J61" s="13">
        <v>70</v>
      </c>
      <c r="K61" s="13">
        <v>70</v>
      </c>
    </row>
    <row r="62" spans="1:11" ht="31.5">
      <c r="A62" s="23"/>
      <c r="B62" s="23"/>
      <c r="C62" s="20" t="s">
        <v>62</v>
      </c>
      <c r="D62" s="23"/>
      <c r="E62" s="25">
        <v>0</v>
      </c>
      <c r="F62" s="25">
        <v>0</v>
      </c>
      <c r="G62" s="25">
        <v>332.1</v>
      </c>
      <c r="H62" s="25">
        <v>151</v>
      </c>
      <c r="I62" s="25">
        <v>26</v>
      </c>
      <c r="J62" s="25">
        <v>26</v>
      </c>
      <c r="K62" s="25">
        <v>26</v>
      </c>
    </row>
    <row r="63" spans="1:11" ht="12.75" customHeight="1">
      <c r="A63" s="23"/>
      <c r="B63" s="23"/>
      <c r="C63" s="19" t="s">
        <v>19</v>
      </c>
      <c r="D63" s="23"/>
      <c r="E63" s="24">
        <f aca="true" t="shared" si="2" ref="E63:K63">E52+E54+E55+E56+E57+E58+E59+E60+E61+E62</f>
        <v>6499.2</v>
      </c>
      <c r="F63" s="24">
        <f t="shared" si="2"/>
        <v>6988.96</v>
      </c>
      <c r="G63" s="24">
        <f t="shared" si="2"/>
        <v>7369.820000000001</v>
      </c>
      <c r="H63" s="24">
        <f t="shared" si="2"/>
        <v>7333</v>
      </c>
      <c r="I63" s="24">
        <f t="shared" si="2"/>
        <v>6305.2</v>
      </c>
      <c r="J63" s="24">
        <f t="shared" si="2"/>
        <v>6163.3</v>
      </c>
      <c r="K63" s="24">
        <f t="shared" si="2"/>
        <v>6163.3</v>
      </c>
    </row>
    <row r="64" spans="1:11" ht="12.75" customHeight="1">
      <c r="A64" s="141"/>
      <c r="B64" s="138"/>
      <c r="C64" s="149" t="s">
        <v>11</v>
      </c>
      <c r="D64" s="138" t="s">
        <v>32</v>
      </c>
      <c r="E64" s="171">
        <v>1793.5</v>
      </c>
      <c r="F64" s="171">
        <v>1792.46</v>
      </c>
      <c r="G64" s="171">
        <f>'все уровни'!G276</f>
        <v>2459.38</v>
      </c>
      <c r="H64" s="171">
        <v>2748.5</v>
      </c>
      <c r="I64" s="171">
        <f>'все уровни'!I276</f>
        <v>2395.6</v>
      </c>
      <c r="J64" s="171">
        <f>'все уровни'!J276</f>
        <v>2329.4</v>
      </c>
      <c r="K64" s="171">
        <f>'все уровни'!K276</f>
        <v>2329.4</v>
      </c>
    </row>
    <row r="65" spans="1:11" ht="54" customHeight="1">
      <c r="A65" s="142"/>
      <c r="B65" s="139"/>
      <c r="C65" s="150"/>
      <c r="D65" s="139"/>
      <c r="E65" s="178"/>
      <c r="F65" s="178"/>
      <c r="G65" s="178"/>
      <c r="H65" s="178"/>
      <c r="I65" s="178"/>
      <c r="J65" s="178"/>
      <c r="K65" s="178"/>
    </row>
    <row r="66" spans="1:11" ht="15.75">
      <c r="A66" s="142"/>
      <c r="B66" s="139"/>
      <c r="C66" s="150"/>
      <c r="D66" s="140"/>
      <c r="E66" s="172"/>
      <c r="F66" s="172"/>
      <c r="G66" s="172"/>
      <c r="H66" s="172"/>
      <c r="I66" s="172"/>
      <c r="J66" s="172"/>
      <c r="K66" s="172"/>
    </row>
    <row r="67" spans="1:11" ht="47.25" customHeight="1">
      <c r="A67" s="10"/>
      <c r="B67" s="10"/>
      <c r="C67" s="12" t="s">
        <v>13</v>
      </c>
      <c r="D67" s="10"/>
      <c r="E67" s="13">
        <v>15.3</v>
      </c>
      <c r="F67" s="13">
        <v>16.2</v>
      </c>
      <c r="G67" s="13">
        <v>16.8</v>
      </c>
      <c r="H67" s="13">
        <f>15+5</f>
        <v>20</v>
      </c>
      <c r="I67" s="13">
        <v>15</v>
      </c>
      <c r="J67" s="13">
        <v>15</v>
      </c>
      <c r="K67" s="13">
        <v>15</v>
      </c>
    </row>
    <row r="68" spans="1:11" ht="64.5" customHeight="1">
      <c r="A68" s="21"/>
      <c r="B68" s="21"/>
      <c r="C68" s="22" t="s">
        <v>30</v>
      </c>
      <c r="D68" s="21"/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</row>
    <row r="69" spans="1:11" ht="36.75" customHeight="1">
      <c r="A69" s="21"/>
      <c r="B69" s="21"/>
      <c r="C69" s="22" t="s">
        <v>28</v>
      </c>
      <c r="D69" s="21"/>
      <c r="E69" s="13">
        <v>6</v>
      </c>
      <c r="F69" s="13">
        <v>6</v>
      </c>
      <c r="G69" s="13">
        <v>6</v>
      </c>
      <c r="H69" s="13">
        <v>0</v>
      </c>
      <c r="I69" s="13">
        <v>0</v>
      </c>
      <c r="J69" s="13">
        <v>0</v>
      </c>
      <c r="K69" s="13">
        <v>6</v>
      </c>
    </row>
    <row r="70" spans="1:11" ht="34.5" customHeight="1">
      <c r="A70" s="21"/>
      <c r="B70" s="21"/>
      <c r="C70" s="22" t="s">
        <v>16</v>
      </c>
      <c r="D70" s="21"/>
      <c r="E70" s="13">
        <v>0</v>
      </c>
      <c r="F70" s="112">
        <v>0.3</v>
      </c>
      <c r="G70" s="13">
        <v>7.8</v>
      </c>
      <c r="H70" s="13">
        <v>12.2</v>
      </c>
      <c r="I70" s="13">
        <v>0</v>
      </c>
      <c r="J70" s="13">
        <v>0</v>
      </c>
      <c r="K70" s="13">
        <v>0</v>
      </c>
    </row>
    <row r="71" spans="1:11" ht="52.5" customHeight="1">
      <c r="A71" s="21"/>
      <c r="B71" s="21"/>
      <c r="C71" s="22" t="s">
        <v>33</v>
      </c>
      <c r="D71" s="21"/>
      <c r="E71" s="13">
        <v>0</v>
      </c>
      <c r="F71" s="13">
        <v>7.66</v>
      </c>
      <c r="G71" s="13">
        <v>10.5</v>
      </c>
      <c r="H71" s="13">
        <v>22.5</v>
      </c>
      <c r="I71" s="13">
        <v>11.3</v>
      </c>
      <c r="J71" s="13">
        <v>11.3</v>
      </c>
      <c r="K71" s="13">
        <v>11.3</v>
      </c>
    </row>
    <row r="72" spans="1:11" ht="18" customHeight="1">
      <c r="A72" s="21"/>
      <c r="B72" s="21"/>
      <c r="C72" s="22" t="s">
        <v>3</v>
      </c>
      <c r="D72" s="21"/>
      <c r="E72" s="13">
        <v>77.3</v>
      </c>
      <c r="F72" s="13">
        <v>163.85</v>
      </c>
      <c r="G72" s="13">
        <v>24.9</v>
      </c>
      <c r="H72" s="13">
        <v>30</v>
      </c>
      <c r="I72" s="13">
        <v>45</v>
      </c>
      <c r="J72" s="13">
        <v>45</v>
      </c>
      <c r="K72" s="13">
        <v>45</v>
      </c>
    </row>
    <row r="73" spans="1:11" ht="18" customHeight="1">
      <c r="A73" s="21"/>
      <c r="B73" s="21"/>
      <c r="C73" s="22" t="s">
        <v>17</v>
      </c>
      <c r="D73" s="21"/>
      <c r="E73" s="13">
        <v>176.9</v>
      </c>
      <c r="F73" s="13">
        <v>363.14</v>
      </c>
      <c r="G73" s="13">
        <v>864.66</v>
      </c>
      <c r="H73" s="13">
        <v>819.39</v>
      </c>
      <c r="I73" s="13">
        <v>793.1</v>
      </c>
      <c r="J73" s="13">
        <v>803.2</v>
      </c>
      <c r="K73" s="13">
        <v>803.2</v>
      </c>
    </row>
    <row r="74" spans="1:11" ht="15.75">
      <c r="A74" s="21"/>
      <c r="B74" s="21"/>
      <c r="C74" s="12" t="s">
        <v>18</v>
      </c>
      <c r="D74" s="21"/>
      <c r="E74" s="13">
        <v>15.5</v>
      </c>
      <c r="F74" s="13">
        <v>19.94</v>
      </c>
      <c r="G74" s="13">
        <v>34.4</v>
      </c>
      <c r="H74" s="13">
        <v>60</v>
      </c>
      <c r="I74" s="13">
        <v>50</v>
      </c>
      <c r="J74" s="13">
        <v>50</v>
      </c>
      <c r="K74" s="13">
        <v>50</v>
      </c>
    </row>
    <row r="75" spans="1:11" ht="12.75" customHeight="1">
      <c r="A75" s="23"/>
      <c r="B75" s="23"/>
      <c r="C75" s="19" t="s">
        <v>19</v>
      </c>
      <c r="D75" s="23"/>
      <c r="E75" s="24">
        <f aca="true" t="shared" si="3" ref="E75:K75">E64+E67+E68+E69+E70+E71+E72+E73+E74</f>
        <v>2084.5</v>
      </c>
      <c r="F75" s="113">
        <f t="shared" si="3"/>
        <v>2369.55</v>
      </c>
      <c r="G75" s="24">
        <f t="shared" si="3"/>
        <v>3424.4400000000005</v>
      </c>
      <c r="H75" s="24">
        <f t="shared" si="3"/>
        <v>3712.5899999999997</v>
      </c>
      <c r="I75" s="24">
        <f t="shared" si="3"/>
        <v>3310</v>
      </c>
      <c r="J75" s="24">
        <f t="shared" si="3"/>
        <v>3253.9000000000005</v>
      </c>
      <c r="K75" s="24">
        <f t="shared" si="3"/>
        <v>3259.9000000000005</v>
      </c>
    </row>
    <row r="76" spans="1:11" ht="54" customHeight="1">
      <c r="A76" s="141"/>
      <c r="B76" s="138"/>
      <c r="C76" s="149" t="s">
        <v>11</v>
      </c>
      <c r="D76" s="138" t="s">
        <v>34</v>
      </c>
      <c r="E76" s="171">
        <v>1227</v>
      </c>
      <c r="F76" s="171">
        <v>699.56</v>
      </c>
      <c r="G76" s="171">
        <v>66.72</v>
      </c>
      <c r="H76" s="171">
        <v>0</v>
      </c>
      <c r="I76" s="171">
        <v>0</v>
      </c>
      <c r="J76" s="171">
        <v>0</v>
      </c>
      <c r="K76" s="171">
        <v>0</v>
      </c>
    </row>
    <row r="77" spans="1:11" ht="50.25" customHeight="1">
      <c r="A77" s="142"/>
      <c r="B77" s="139"/>
      <c r="C77" s="150"/>
      <c r="D77" s="140"/>
      <c r="E77" s="172"/>
      <c r="F77" s="172"/>
      <c r="G77" s="172"/>
      <c r="H77" s="172"/>
      <c r="I77" s="172"/>
      <c r="J77" s="172"/>
      <c r="K77" s="172"/>
    </row>
    <row r="78" spans="1:11" ht="21" customHeight="1">
      <c r="A78" s="10"/>
      <c r="B78" s="10"/>
      <c r="C78" s="12" t="s">
        <v>22</v>
      </c>
      <c r="D78" s="10"/>
      <c r="E78" s="13">
        <v>106.5</v>
      </c>
      <c r="F78" s="13">
        <v>133.4</v>
      </c>
      <c r="G78" s="13">
        <v>24</v>
      </c>
      <c r="H78" s="13">
        <v>0</v>
      </c>
      <c r="I78" s="13">
        <v>0</v>
      </c>
      <c r="J78" s="13">
        <v>0</v>
      </c>
      <c r="K78" s="13">
        <v>0</v>
      </c>
    </row>
    <row r="79" spans="1:11" ht="15.75">
      <c r="A79" s="10"/>
      <c r="B79" s="10"/>
      <c r="C79" s="12" t="s">
        <v>13</v>
      </c>
      <c r="D79" s="10"/>
      <c r="E79" s="13">
        <v>0.3</v>
      </c>
      <c r="F79" s="13">
        <v>0.07</v>
      </c>
      <c r="G79" s="13">
        <v>0</v>
      </c>
      <c r="H79" s="13">
        <v>0</v>
      </c>
      <c r="I79" s="13">
        <v>10</v>
      </c>
      <c r="J79" s="13">
        <v>10</v>
      </c>
      <c r="K79" s="13">
        <v>0</v>
      </c>
    </row>
    <row r="80" spans="1:11" ht="49.5" customHeight="1">
      <c r="A80" s="10"/>
      <c r="B80" s="10"/>
      <c r="C80" s="22" t="s">
        <v>28</v>
      </c>
      <c r="D80" s="10"/>
      <c r="E80" s="13">
        <v>2.4</v>
      </c>
      <c r="F80" s="13">
        <v>2</v>
      </c>
      <c r="G80" s="13">
        <v>0.2</v>
      </c>
      <c r="H80" s="13">
        <v>0</v>
      </c>
      <c r="I80" s="13">
        <v>0</v>
      </c>
      <c r="J80" s="13">
        <v>0</v>
      </c>
      <c r="K80" s="13">
        <v>0</v>
      </c>
    </row>
    <row r="81" spans="1:11" ht="47.25">
      <c r="A81" s="21"/>
      <c r="B81" s="21"/>
      <c r="C81" s="22" t="s">
        <v>30</v>
      </c>
      <c r="D81" s="21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</row>
    <row r="82" spans="1:11" ht="31.5">
      <c r="A82" s="21"/>
      <c r="B82" s="21"/>
      <c r="C82" s="22" t="s">
        <v>31</v>
      </c>
      <c r="D82" s="21"/>
      <c r="E82" s="13">
        <v>11</v>
      </c>
      <c r="F82" s="13">
        <v>5.35</v>
      </c>
      <c r="G82" s="13">
        <v>0.3</v>
      </c>
      <c r="H82" s="13">
        <v>0</v>
      </c>
      <c r="I82" s="13">
        <v>0</v>
      </c>
      <c r="J82" s="13">
        <v>0</v>
      </c>
      <c r="K82" s="13">
        <v>0</v>
      </c>
    </row>
    <row r="83" spans="1:11" ht="47.25" customHeight="1">
      <c r="A83" s="21"/>
      <c r="B83" s="21"/>
      <c r="C83" s="22" t="s">
        <v>16</v>
      </c>
      <c r="D83" s="21"/>
      <c r="E83" s="13">
        <v>1</v>
      </c>
      <c r="F83" s="13">
        <v>3.6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</row>
    <row r="84" spans="1:11" ht="47.25">
      <c r="A84" s="21"/>
      <c r="B84" s="21"/>
      <c r="C84" s="22" t="s">
        <v>3</v>
      </c>
      <c r="D84" s="21"/>
      <c r="E84" s="13">
        <v>36.5</v>
      </c>
      <c r="F84" s="13">
        <v>8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</row>
    <row r="85" spans="1:11" ht="15.75">
      <c r="A85" s="21"/>
      <c r="B85" s="21"/>
      <c r="C85" s="22" t="s">
        <v>17</v>
      </c>
      <c r="D85" s="21"/>
      <c r="E85" s="13">
        <v>73.4</v>
      </c>
      <c r="F85" s="114">
        <v>49.29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</row>
    <row r="86" spans="1:11" ht="32.25" customHeight="1">
      <c r="A86" s="21"/>
      <c r="B86" s="21"/>
      <c r="C86" s="12" t="s">
        <v>18</v>
      </c>
      <c r="D86" s="21"/>
      <c r="E86" s="13">
        <v>14.4</v>
      </c>
      <c r="F86" s="13">
        <v>4.6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</row>
    <row r="87" spans="1:11" ht="31.5">
      <c r="A87" s="23"/>
      <c r="B87" s="23"/>
      <c r="C87" s="20" t="s">
        <v>58</v>
      </c>
      <c r="D87" s="23"/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</row>
    <row r="88" spans="1:11" ht="12.75" customHeight="1">
      <c r="A88" s="23"/>
      <c r="B88" s="23"/>
      <c r="C88" s="19" t="s">
        <v>19</v>
      </c>
      <c r="D88" s="23"/>
      <c r="E88" s="24">
        <f>E76+E78+E79+E80+E81+E82+E83+E84+E85+E86+E87</f>
        <v>1472.5000000000002</v>
      </c>
      <c r="F88" s="24">
        <f aca="true" t="shared" si="4" ref="F88:K88">F76+F78+F79+F80+F81+F82+F83+F84+F85+F86+F87</f>
        <v>905.87</v>
      </c>
      <c r="G88" s="24">
        <f t="shared" si="4"/>
        <v>91.22</v>
      </c>
      <c r="H88" s="24">
        <f t="shared" si="4"/>
        <v>0</v>
      </c>
      <c r="I88" s="24">
        <f t="shared" si="4"/>
        <v>10</v>
      </c>
      <c r="J88" s="24">
        <f t="shared" si="4"/>
        <v>10</v>
      </c>
      <c r="K88" s="24">
        <f t="shared" si="4"/>
        <v>0</v>
      </c>
    </row>
    <row r="89" spans="1:11" ht="52.5" customHeight="1">
      <c r="A89" s="141" t="s">
        <v>8</v>
      </c>
      <c r="B89" s="138" t="s">
        <v>35</v>
      </c>
      <c r="C89" s="149" t="s">
        <v>11</v>
      </c>
      <c r="D89" s="138" t="s">
        <v>36</v>
      </c>
      <c r="E89" s="171">
        <v>1295.5</v>
      </c>
      <c r="F89" s="171">
        <v>1176.4</v>
      </c>
      <c r="G89" s="171">
        <v>1209.2</v>
      </c>
      <c r="H89" s="171">
        <v>1267.7</v>
      </c>
      <c r="I89" s="171">
        <v>1148.3</v>
      </c>
      <c r="J89" s="171">
        <v>1116.6</v>
      </c>
      <c r="K89" s="171">
        <v>1116.6</v>
      </c>
    </row>
    <row r="90" spans="1:11" ht="18" customHeight="1">
      <c r="A90" s="142"/>
      <c r="B90" s="139"/>
      <c r="C90" s="150"/>
      <c r="D90" s="140"/>
      <c r="E90" s="172"/>
      <c r="F90" s="172"/>
      <c r="G90" s="172"/>
      <c r="H90" s="172"/>
      <c r="I90" s="172"/>
      <c r="J90" s="172"/>
      <c r="K90" s="172"/>
    </row>
    <row r="91" spans="1:11" ht="51" customHeight="1">
      <c r="A91" s="10"/>
      <c r="B91" s="10"/>
      <c r="C91" s="12" t="s">
        <v>13</v>
      </c>
      <c r="D91" s="10"/>
      <c r="E91" s="13">
        <v>18</v>
      </c>
      <c r="F91" s="13">
        <v>16.6</v>
      </c>
      <c r="G91" s="13">
        <v>16.78</v>
      </c>
      <c r="H91" s="13">
        <v>18</v>
      </c>
      <c r="I91" s="13">
        <v>18</v>
      </c>
      <c r="J91" s="13">
        <v>18</v>
      </c>
      <c r="K91" s="13">
        <v>18</v>
      </c>
    </row>
    <row r="92" spans="1:11" ht="19.5" customHeight="1">
      <c r="A92" s="21"/>
      <c r="B92" s="21"/>
      <c r="C92" s="22" t="s">
        <v>3</v>
      </c>
      <c r="D92" s="21"/>
      <c r="E92" s="110">
        <v>59.2</v>
      </c>
      <c r="F92" s="13">
        <v>4.27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</row>
    <row r="93" spans="1:11" ht="17.25" customHeight="1">
      <c r="A93" s="21"/>
      <c r="B93" s="21"/>
      <c r="C93" s="22" t="s">
        <v>37</v>
      </c>
      <c r="D93" s="21"/>
      <c r="E93" s="13">
        <v>9</v>
      </c>
      <c r="F93" s="13">
        <v>1.8</v>
      </c>
      <c r="G93" s="13">
        <v>0.4</v>
      </c>
      <c r="H93" s="13">
        <v>1.5</v>
      </c>
      <c r="I93" s="13">
        <v>1.5</v>
      </c>
      <c r="J93" s="13">
        <v>1.5</v>
      </c>
      <c r="K93" s="13">
        <v>1.5</v>
      </c>
    </row>
    <row r="94" spans="1:11" ht="17.25" customHeight="1">
      <c r="A94" s="21"/>
      <c r="B94" s="21"/>
      <c r="C94" s="22" t="s">
        <v>17</v>
      </c>
      <c r="D94" s="21"/>
      <c r="E94" s="110">
        <v>29.1</v>
      </c>
      <c r="F94" s="13">
        <v>94.27</v>
      </c>
      <c r="G94" s="13">
        <v>107.99</v>
      </c>
      <c r="H94" s="13">
        <v>95.6</v>
      </c>
      <c r="I94" s="13">
        <v>82.6</v>
      </c>
      <c r="J94" s="13">
        <v>79.7</v>
      </c>
      <c r="K94" s="13">
        <v>79.7</v>
      </c>
    </row>
    <row r="95" spans="1:11" ht="15.75">
      <c r="A95" s="21"/>
      <c r="B95" s="21"/>
      <c r="C95" s="22" t="s">
        <v>18</v>
      </c>
      <c r="D95" s="21"/>
      <c r="E95" s="13">
        <v>0.5</v>
      </c>
      <c r="F95" s="13">
        <v>0</v>
      </c>
      <c r="G95" s="13">
        <v>0.8</v>
      </c>
      <c r="H95" s="13">
        <v>1.3</v>
      </c>
      <c r="I95" s="13">
        <v>3.5</v>
      </c>
      <c r="J95" s="13">
        <v>3.5</v>
      </c>
      <c r="K95" s="13">
        <v>3.5</v>
      </c>
    </row>
    <row r="96" spans="1:11" ht="12.75" customHeight="1">
      <c r="A96" s="21"/>
      <c r="B96" s="21"/>
      <c r="C96" s="9" t="s">
        <v>19</v>
      </c>
      <c r="D96" s="21"/>
      <c r="E96" s="26">
        <f>E89+E91+E92+E93+E94+E95</f>
        <v>1411.3</v>
      </c>
      <c r="F96" s="26">
        <f aca="true" t="shared" si="5" ref="F96:K96">F89+F91+F92+F93+F94+F95</f>
        <v>1293.34</v>
      </c>
      <c r="G96" s="26">
        <f>G89+G91+G92+G93+G94+G95</f>
        <v>1335.17</v>
      </c>
      <c r="H96" s="26">
        <f t="shared" si="5"/>
        <v>1384.1</v>
      </c>
      <c r="I96" s="26">
        <f t="shared" si="5"/>
        <v>1253.8999999999999</v>
      </c>
      <c r="J96" s="26">
        <f t="shared" si="5"/>
        <v>1219.3</v>
      </c>
      <c r="K96" s="26">
        <f t="shared" si="5"/>
        <v>1219.3</v>
      </c>
    </row>
    <row r="97" spans="1:11" ht="37.5" customHeight="1">
      <c r="A97" s="141"/>
      <c r="B97" s="138"/>
      <c r="C97" s="149" t="s">
        <v>11</v>
      </c>
      <c r="D97" s="138" t="s">
        <v>38</v>
      </c>
      <c r="E97" s="171">
        <v>1405.4</v>
      </c>
      <c r="F97" s="171">
        <v>1307.3</v>
      </c>
      <c r="G97" s="171">
        <v>1403.72</v>
      </c>
      <c r="H97" s="171">
        <v>1490.8</v>
      </c>
      <c r="I97" s="171">
        <v>1250.4</v>
      </c>
      <c r="J97" s="171">
        <v>1213.9</v>
      </c>
      <c r="K97" s="171">
        <v>1213.9</v>
      </c>
    </row>
    <row r="98" spans="1:12" ht="18.75" customHeight="1">
      <c r="A98" s="142"/>
      <c r="B98" s="139"/>
      <c r="C98" s="150"/>
      <c r="D98" s="139"/>
      <c r="E98" s="172"/>
      <c r="F98" s="172"/>
      <c r="G98" s="172"/>
      <c r="H98" s="172"/>
      <c r="I98" s="172"/>
      <c r="J98" s="172"/>
      <c r="K98" s="172"/>
      <c r="L98" s="2">
        <f>G96+G103+G105</f>
        <v>8570.630000000001</v>
      </c>
    </row>
    <row r="99" spans="1:11" ht="51" customHeight="1">
      <c r="A99" s="10"/>
      <c r="B99" s="10"/>
      <c r="C99" s="12" t="s">
        <v>13</v>
      </c>
      <c r="D99" s="9"/>
      <c r="E99" s="110">
        <v>0.1</v>
      </c>
      <c r="F99" s="13">
        <v>0.36</v>
      </c>
      <c r="G99" s="13">
        <v>0.05</v>
      </c>
      <c r="H99" s="13">
        <v>0.2</v>
      </c>
      <c r="I99" s="13">
        <v>0.2</v>
      </c>
      <c r="J99" s="13">
        <v>0.2</v>
      </c>
      <c r="K99" s="13">
        <v>0.2</v>
      </c>
    </row>
    <row r="100" spans="1:11" ht="18.75" customHeight="1">
      <c r="A100" s="21"/>
      <c r="B100" s="21"/>
      <c r="C100" s="22" t="s">
        <v>3</v>
      </c>
      <c r="D100" s="21"/>
      <c r="E100" s="110">
        <v>23.9</v>
      </c>
      <c r="F100" s="13">
        <v>49.85</v>
      </c>
      <c r="G100" s="13">
        <v>29.5</v>
      </c>
      <c r="H100" s="13">
        <v>0</v>
      </c>
      <c r="I100" s="13">
        <v>0</v>
      </c>
      <c r="J100" s="13">
        <v>0</v>
      </c>
      <c r="K100" s="13">
        <v>0</v>
      </c>
    </row>
    <row r="101" spans="1:11" ht="19.5" customHeight="1">
      <c r="A101" s="21"/>
      <c r="B101" s="21"/>
      <c r="C101" s="22" t="s">
        <v>17</v>
      </c>
      <c r="D101" s="21"/>
      <c r="E101" s="110">
        <v>32.8</v>
      </c>
      <c r="F101" s="112">
        <v>33.2</v>
      </c>
      <c r="G101" s="13">
        <v>56.03</v>
      </c>
      <c r="H101" s="13">
        <v>74.1</v>
      </c>
      <c r="I101" s="13">
        <v>67.1</v>
      </c>
      <c r="J101" s="13">
        <v>65.1</v>
      </c>
      <c r="K101" s="13">
        <v>65.1</v>
      </c>
    </row>
    <row r="102" spans="1:11" ht="15.75">
      <c r="A102" s="21"/>
      <c r="B102" s="21"/>
      <c r="C102" s="12" t="s">
        <v>18</v>
      </c>
      <c r="D102" s="21"/>
      <c r="E102" s="13">
        <v>0.5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</row>
    <row r="103" spans="1:11" ht="15.75">
      <c r="A103" s="27"/>
      <c r="B103" s="27"/>
      <c r="C103" s="27" t="s">
        <v>19</v>
      </c>
      <c r="D103" s="27"/>
      <c r="E103" s="28">
        <f aca="true" t="shared" si="6" ref="E103:K103">E97+E99+E100+E101+E102</f>
        <v>1462.7</v>
      </c>
      <c r="F103" s="28">
        <f>F97+F99+F100+F101+F102</f>
        <v>1390.7099999999998</v>
      </c>
      <c r="G103" s="28">
        <f t="shared" si="6"/>
        <v>1489.3</v>
      </c>
      <c r="H103" s="28">
        <f t="shared" si="6"/>
        <v>1565.1</v>
      </c>
      <c r="I103" s="28">
        <f t="shared" si="6"/>
        <v>1317.7</v>
      </c>
      <c r="J103" s="28">
        <f t="shared" si="6"/>
        <v>1279.2</v>
      </c>
      <c r="K103" s="28">
        <f t="shared" si="6"/>
        <v>1279.2</v>
      </c>
    </row>
    <row r="104" spans="1:11" ht="60">
      <c r="A104" s="27"/>
      <c r="B104" s="27"/>
      <c r="C104" s="12" t="s">
        <v>11</v>
      </c>
      <c r="D104" s="63" t="s">
        <v>65</v>
      </c>
      <c r="E104" s="28">
        <v>2055.54</v>
      </c>
      <c r="F104" s="28">
        <v>5230.26</v>
      </c>
      <c r="G104" s="28">
        <f>'все уровни'!G470</f>
        <v>5746.16</v>
      </c>
      <c r="H104" s="28">
        <v>6677.49</v>
      </c>
      <c r="I104" s="28">
        <f>'все уровни'!I470</f>
        <v>5910.1</v>
      </c>
      <c r="J104" s="28">
        <f>'все уровни'!J470</f>
        <v>5745.7</v>
      </c>
      <c r="K104" s="28">
        <f>'все уровни'!K470</f>
        <v>5745.7</v>
      </c>
    </row>
    <row r="105" spans="1:11" ht="15.75" customHeight="1">
      <c r="A105" s="27"/>
      <c r="B105" s="27"/>
      <c r="C105" s="27" t="s">
        <v>19</v>
      </c>
      <c r="D105" s="27"/>
      <c r="E105" s="28">
        <f>E104</f>
        <v>2055.54</v>
      </c>
      <c r="F105" s="28">
        <f aca="true" t="shared" si="7" ref="F105:K105">F104</f>
        <v>5230.26</v>
      </c>
      <c r="G105" s="28">
        <f t="shared" si="7"/>
        <v>5746.16</v>
      </c>
      <c r="H105" s="28">
        <f t="shared" si="7"/>
        <v>6677.49</v>
      </c>
      <c r="I105" s="28">
        <f t="shared" si="7"/>
        <v>5910.1</v>
      </c>
      <c r="J105" s="28">
        <f t="shared" si="7"/>
        <v>5745.7</v>
      </c>
      <c r="K105" s="28">
        <f t="shared" si="7"/>
        <v>5745.7</v>
      </c>
    </row>
    <row r="106" spans="1:11" ht="66" customHeight="1">
      <c r="A106" s="141"/>
      <c r="B106" s="138"/>
      <c r="C106" s="149" t="s">
        <v>11</v>
      </c>
      <c r="D106" s="138" t="s">
        <v>69</v>
      </c>
      <c r="E106" s="174">
        <v>165.12</v>
      </c>
      <c r="F106" s="176">
        <v>0</v>
      </c>
      <c r="G106" s="176">
        <v>0</v>
      </c>
      <c r="H106" s="176">
        <v>0</v>
      </c>
      <c r="I106" s="176">
        <v>0</v>
      </c>
      <c r="J106" s="176">
        <v>0</v>
      </c>
      <c r="K106" s="176">
        <v>0</v>
      </c>
    </row>
    <row r="107" spans="1:11" ht="15.75">
      <c r="A107" s="173"/>
      <c r="B107" s="140"/>
      <c r="C107" s="154"/>
      <c r="D107" s="140"/>
      <c r="E107" s="175"/>
      <c r="F107" s="177"/>
      <c r="G107" s="177"/>
      <c r="H107" s="177"/>
      <c r="I107" s="177"/>
      <c r="J107" s="177"/>
      <c r="K107" s="177"/>
    </row>
    <row r="108" spans="1:11" ht="15.75" customHeight="1">
      <c r="A108" s="10"/>
      <c r="B108" s="10"/>
      <c r="C108" s="12" t="s">
        <v>13</v>
      </c>
      <c r="D108" s="10"/>
      <c r="E108" s="13">
        <v>0.79</v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</row>
    <row r="109" spans="1:11" ht="47.25">
      <c r="A109" s="21"/>
      <c r="B109" s="21"/>
      <c r="C109" s="22" t="s">
        <v>30</v>
      </c>
      <c r="D109" s="21"/>
      <c r="E109" s="13">
        <v>0</v>
      </c>
      <c r="F109" s="82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</row>
    <row r="110" spans="1:11" ht="63">
      <c r="A110" s="21"/>
      <c r="B110" s="21"/>
      <c r="C110" s="22" t="s">
        <v>28</v>
      </c>
      <c r="D110" s="21"/>
      <c r="E110" s="13">
        <v>0.9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</row>
    <row r="111" spans="1:11" ht="31.5">
      <c r="A111" s="21"/>
      <c r="B111" s="21"/>
      <c r="C111" s="22" t="s">
        <v>31</v>
      </c>
      <c r="D111" s="21"/>
      <c r="E111" s="13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</row>
    <row r="112" spans="1:11" ht="31.5">
      <c r="A112" s="21"/>
      <c r="B112" s="21"/>
      <c r="C112" s="22" t="s">
        <v>16</v>
      </c>
      <c r="D112" s="21"/>
      <c r="E112" s="13">
        <v>0</v>
      </c>
      <c r="F112" s="81">
        <v>0</v>
      </c>
      <c r="G112" s="81">
        <v>0</v>
      </c>
      <c r="H112" s="81">
        <v>0</v>
      </c>
      <c r="I112" s="81">
        <v>0</v>
      </c>
      <c r="J112" s="81">
        <v>0</v>
      </c>
      <c r="K112" s="81">
        <v>0</v>
      </c>
    </row>
    <row r="113" spans="1:11" ht="47.25">
      <c r="A113" s="21"/>
      <c r="B113" s="21"/>
      <c r="C113" s="22" t="s">
        <v>3</v>
      </c>
      <c r="D113" s="21"/>
      <c r="E113" s="13">
        <v>0</v>
      </c>
      <c r="F113" s="81">
        <v>0</v>
      </c>
      <c r="G113" s="81">
        <v>0</v>
      </c>
      <c r="H113" s="81">
        <v>0</v>
      </c>
      <c r="I113" s="81">
        <v>0</v>
      </c>
      <c r="J113" s="81">
        <v>0</v>
      </c>
      <c r="K113" s="81">
        <v>0</v>
      </c>
    </row>
    <row r="114" spans="1:11" ht="15.75">
      <c r="A114" s="21"/>
      <c r="B114" s="21"/>
      <c r="C114" s="22" t="s">
        <v>17</v>
      </c>
      <c r="D114" s="21"/>
      <c r="E114" s="13">
        <v>0.6</v>
      </c>
      <c r="F114" s="81">
        <v>0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</row>
    <row r="115" spans="1:12" ht="15.75">
      <c r="A115" s="23"/>
      <c r="B115" s="23"/>
      <c r="C115" s="19" t="s">
        <v>19</v>
      </c>
      <c r="D115" s="23"/>
      <c r="E115" s="24">
        <f>E106+E108+E109+E110+E111+E112+E113+E114</f>
        <v>167.41</v>
      </c>
      <c r="F115" s="24">
        <f aca="true" t="shared" si="8" ref="F115:K115">F106+F108+F109+F110+F111+F112+F113+F114</f>
        <v>0</v>
      </c>
      <c r="G115" s="24">
        <f t="shared" si="8"/>
        <v>0</v>
      </c>
      <c r="H115" s="24">
        <f t="shared" si="8"/>
        <v>0</v>
      </c>
      <c r="I115" s="24">
        <f t="shared" si="8"/>
        <v>0</v>
      </c>
      <c r="J115" s="24">
        <f t="shared" si="8"/>
        <v>0</v>
      </c>
      <c r="K115" s="24">
        <f t="shared" si="8"/>
        <v>0</v>
      </c>
      <c r="L115" s="111"/>
    </row>
    <row r="116" spans="1:11" ht="18">
      <c r="A116" s="29" t="s">
        <v>39</v>
      </c>
      <c r="B116" s="77"/>
      <c r="C116" s="30"/>
      <c r="D116" s="30"/>
      <c r="E116" s="68">
        <f>E26+E37+E51+E63+E75+E88+E96+E103+E105+E115</f>
        <v>35929.1</v>
      </c>
      <c r="F116" s="68">
        <f>F26-0.1+F37+F51+F63+F75+F88+F96+F103+F105</f>
        <v>39935.42</v>
      </c>
      <c r="G116" s="68">
        <f>G26+G37+G51+G63+G75+G88+G96+G103+G105</f>
        <v>52761.46000000001</v>
      </c>
      <c r="H116" s="126">
        <f>H26+H37+H51+H63+H75+H88+H96+H103+H105+H115-0.01</f>
        <v>56808.889999999985</v>
      </c>
      <c r="I116" s="126">
        <v>45153.2</v>
      </c>
      <c r="J116" s="68">
        <v>44338.4</v>
      </c>
      <c r="K116" s="68">
        <v>44338.4</v>
      </c>
    </row>
    <row r="118" spans="7:8" ht="12.75">
      <c r="G118" s="2"/>
      <c r="H118" s="2"/>
    </row>
    <row r="119" spans="1:11" ht="12.75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</row>
  </sheetData>
  <sheetProtection/>
  <mergeCells count="119">
    <mergeCell ref="E38:E39"/>
    <mergeCell ref="J106:J107"/>
    <mergeCell ref="F106:F107"/>
    <mergeCell ref="G106:G107"/>
    <mergeCell ref="H106:H107"/>
    <mergeCell ref="I106:I107"/>
    <mergeCell ref="I5:K5"/>
    <mergeCell ref="A6:K6"/>
    <mergeCell ref="E15:E16"/>
    <mergeCell ref="J11:J14"/>
    <mergeCell ref="H15:H16"/>
    <mergeCell ref="E8:K8"/>
    <mergeCell ref="E11:E14"/>
    <mergeCell ref="A11:A14"/>
    <mergeCell ref="I89:I90"/>
    <mergeCell ref="J89:J90"/>
    <mergeCell ref="I76:I77"/>
    <mergeCell ref="J76:J77"/>
    <mergeCell ref="F15:F16"/>
    <mergeCell ref="G15:G16"/>
    <mergeCell ref="G27:G28"/>
    <mergeCell ref="H27:H28"/>
    <mergeCell ref="F27:F28"/>
    <mergeCell ref="D89:D90"/>
    <mergeCell ref="G64:G66"/>
    <mergeCell ref="H64:H66"/>
    <mergeCell ref="E64:E66"/>
    <mergeCell ref="E76:E77"/>
    <mergeCell ref="E89:E90"/>
    <mergeCell ref="H76:H77"/>
    <mergeCell ref="G89:G90"/>
    <mergeCell ref="H89:H90"/>
    <mergeCell ref="J27:J28"/>
    <mergeCell ref="C11:C14"/>
    <mergeCell ref="A8:A9"/>
    <mergeCell ref="B8:B9"/>
    <mergeCell ref="C8:C9"/>
    <mergeCell ref="B11:B14"/>
    <mergeCell ref="B15:B16"/>
    <mergeCell ref="E27:E28"/>
    <mergeCell ref="D11:D14"/>
    <mergeCell ref="D8:D9"/>
    <mergeCell ref="K11:K14"/>
    <mergeCell ref="F11:F14"/>
    <mergeCell ref="G11:G14"/>
    <mergeCell ref="H11:H14"/>
    <mergeCell ref="I11:I14"/>
    <mergeCell ref="A15:A16"/>
    <mergeCell ref="D15:D16"/>
    <mergeCell ref="A27:A28"/>
    <mergeCell ref="B27:B28"/>
    <mergeCell ref="C27:C28"/>
    <mergeCell ref="D27:D28"/>
    <mergeCell ref="C15:C16"/>
    <mergeCell ref="H52:H53"/>
    <mergeCell ref="I52:I53"/>
    <mergeCell ref="G38:G39"/>
    <mergeCell ref="H38:H39"/>
    <mergeCell ref="I38:I39"/>
    <mergeCell ref="A38:A39"/>
    <mergeCell ref="B38:B39"/>
    <mergeCell ref="C38:C39"/>
    <mergeCell ref="F38:F39"/>
    <mergeCell ref="D38:D39"/>
    <mergeCell ref="B52:B53"/>
    <mergeCell ref="C52:C53"/>
    <mergeCell ref="F52:F53"/>
    <mergeCell ref="D52:D53"/>
    <mergeCell ref="E52:E53"/>
    <mergeCell ref="G52:G53"/>
    <mergeCell ref="K76:K77"/>
    <mergeCell ref="A64:A66"/>
    <mergeCell ref="B64:B66"/>
    <mergeCell ref="C64:C66"/>
    <mergeCell ref="F64:F66"/>
    <mergeCell ref="D64:D66"/>
    <mergeCell ref="D76:D77"/>
    <mergeCell ref="I64:I66"/>
    <mergeCell ref="J64:J66"/>
    <mergeCell ref="K97:K98"/>
    <mergeCell ref="A89:A90"/>
    <mergeCell ref="B89:B90"/>
    <mergeCell ref="C89:C90"/>
    <mergeCell ref="F89:F90"/>
    <mergeCell ref="K64:K66"/>
    <mergeCell ref="A76:A77"/>
    <mergeCell ref="B76:B77"/>
    <mergeCell ref="C76:C77"/>
    <mergeCell ref="F76:F77"/>
    <mergeCell ref="K106:K107"/>
    <mergeCell ref="K89:K90"/>
    <mergeCell ref="A97:A98"/>
    <mergeCell ref="B97:B98"/>
    <mergeCell ref="C97:C98"/>
    <mergeCell ref="F97:F98"/>
    <mergeCell ref="G97:G98"/>
    <mergeCell ref="H97:H98"/>
    <mergeCell ref="I97:I98"/>
    <mergeCell ref="J97:J98"/>
    <mergeCell ref="I27:I28"/>
    <mergeCell ref="D97:D98"/>
    <mergeCell ref="E97:E98"/>
    <mergeCell ref="A106:A107"/>
    <mergeCell ref="B106:B107"/>
    <mergeCell ref="C106:C107"/>
    <mergeCell ref="D106:D107"/>
    <mergeCell ref="E106:E107"/>
    <mergeCell ref="G76:G77"/>
    <mergeCell ref="A52:A53"/>
    <mergeCell ref="A119:K119"/>
    <mergeCell ref="H2:K4"/>
    <mergeCell ref="K15:K16"/>
    <mergeCell ref="K52:K53"/>
    <mergeCell ref="J52:J53"/>
    <mergeCell ref="K27:K28"/>
    <mergeCell ref="K38:K39"/>
    <mergeCell ref="J38:J39"/>
    <mergeCell ref="I15:I16"/>
    <mergeCell ref="J15:J16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admvr43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DK</cp:lastModifiedBy>
  <cp:lastPrinted>2017-08-09T12:00:44Z</cp:lastPrinted>
  <dcterms:created xsi:type="dcterms:W3CDTF">2013-10-18T10:41:59Z</dcterms:created>
  <dcterms:modified xsi:type="dcterms:W3CDTF">2017-11-03T06:49:00Z</dcterms:modified>
  <cp:category/>
  <cp:version/>
  <cp:contentType/>
  <cp:contentStatus/>
</cp:coreProperties>
</file>